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010" windowHeight="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4" i="1"/>
  <c r="G34" i="1"/>
  <c r="H14" i="1" s="1"/>
  <c r="G45" i="1"/>
  <c r="H22" i="1" l="1"/>
  <c r="H21" i="1"/>
  <c r="H9" i="1"/>
  <c r="H24" i="1"/>
  <c r="H11" i="1"/>
  <c r="H29" i="1"/>
  <c r="H12" i="1"/>
  <c r="H30" i="1"/>
  <c r="H15" i="1"/>
  <c r="H31" i="1"/>
  <c r="H16" i="1"/>
  <c r="H33" i="1"/>
  <c r="H17" i="1"/>
  <c r="F48" i="1"/>
  <c r="F51" i="1" s="1"/>
  <c r="F52" i="1" s="1"/>
  <c r="F54" i="1" s="1"/>
  <c r="F49" i="1"/>
  <c r="H34" i="1" l="1"/>
  <c r="F50" i="1"/>
</calcChain>
</file>

<file path=xl/sharedStrings.xml><?xml version="1.0" encoding="utf-8"?>
<sst xmlns="http://schemas.openxmlformats.org/spreadsheetml/2006/main" count="64" uniqueCount="55">
  <si>
    <t>№ п/п</t>
  </si>
  <si>
    <t>1.</t>
  </si>
  <si>
    <t>2.</t>
  </si>
  <si>
    <t>3.</t>
  </si>
  <si>
    <t>4.</t>
  </si>
  <si>
    <t>план в 2016г.</t>
  </si>
  <si>
    <t>факт 2016г.</t>
  </si>
  <si>
    <t>отклонения</t>
  </si>
  <si>
    <t xml:space="preserve">Витрати на зв"язок </t>
  </si>
  <si>
    <t>10.</t>
  </si>
  <si>
    <t>11.</t>
  </si>
  <si>
    <t>16.</t>
  </si>
  <si>
    <t>Інтернет(Гріінет)</t>
  </si>
  <si>
    <t xml:space="preserve">Назва витрат </t>
  </si>
  <si>
    <t xml:space="preserve">Податок на землі загального користування </t>
  </si>
  <si>
    <t>Технічне обслуговування електричних підстанцій згідно затвердженого графіку регламентних робіт.</t>
  </si>
  <si>
    <t>Вуличне освітлення</t>
  </si>
  <si>
    <t>Поточний ремонт фасаду будівлі Правління.</t>
  </si>
  <si>
    <t>Підсипка дороги в зимовий період хім. реагентами.</t>
  </si>
  <si>
    <t>Обслуговування та придбання комплектуючих для обчислювальної техніки.</t>
  </si>
  <si>
    <t>Фонд заробітної плати з нарахуваннями</t>
  </si>
  <si>
    <t>Придбання комплектуючих для трактора</t>
  </si>
  <si>
    <t>Паливно мастильні та комплектуючі матеріали на трактор</t>
  </si>
  <si>
    <t>Інші надходження</t>
  </si>
  <si>
    <t>Всього витрат</t>
  </si>
  <si>
    <t xml:space="preserve"> </t>
  </si>
  <si>
    <t>Всього</t>
  </si>
  <si>
    <t>Вивіз побутового сміття та облаштування пункту прийому</t>
  </si>
  <si>
    <t>Юридичне супроводження</t>
  </si>
  <si>
    <t>Канцелярські матеріали, зв"язок, обслуговування та придбання комплектуючих для обчислювальної техніки та інші господарські витрати</t>
  </si>
  <si>
    <t>Витрати на супроводження аутсорсингу бухгалтерського обліку</t>
  </si>
  <si>
    <t>Сервітут (ДАТА ГРУП, Київстар, ВФ Україна)</t>
  </si>
  <si>
    <t>Непередбачені витрати</t>
  </si>
  <si>
    <t xml:space="preserve">Утримання та обслуговування приміщення та території (опалення, освітлення,тощо) </t>
  </si>
  <si>
    <t xml:space="preserve">Поточний ремонт та обслуговування енергетичного господарства масиву.  </t>
  </si>
  <si>
    <t>Програмне супроводження платежів програми мій дім онлайн</t>
  </si>
  <si>
    <t>Оренда кімнати з надання послуг перукаря та масажу</t>
  </si>
  <si>
    <t>Узагальнення</t>
  </si>
  <si>
    <t>тис.грн.</t>
  </si>
  <si>
    <t xml:space="preserve">Кошторис по Масиву СТ "Ялинка" на 2023 рік </t>
  </si>
  <si>
    <t>План 2023 рік (тис. грн.)</t>
  </si>
  <si>
    <t>Витрати за послугами банку та супроводження програми КТС ІНТЕК</t>
  </si>
  <si>
    <t>План 2022 рік (тис. грн.)</t>
  </si>
  <si>
    <t>Відсоткове співвідношення по плану кошторису 2023р. до "всього витрат "</t>
  </si>
  <si>
    <t xml:space="preserve">Назва інших надходжень </t>
  </si>
  <si>
    <t>Розмір членських внесків (з розрахунку від ділянки на рік)</t>
  </si>
  <si>
    <t>Загальний річний фонд членських внесків</t>
  </si>
  <si>
    <t>Голова Правління                                             Когут Л.В.</t>
  </si>
  <si>
    <t>Розмір членських внесків (з розрахунку від ділянки на міс.)</t>
  </si>
  <si>
    <t>Кількість ділянок на обліку, од.</t>
  </si>
  <si>
    <t>Всього по кошторису на 2023 р.</t>
  </si>
  <si>
    <t>Планові надходження (без врахування інших надходжень) на 2023 рік</t>
  </si>
  <si>
    <t>Додаток № 4</t>
  </si>
  <si>
    <t xml:space="preserve">        (прийнято на засіданні Правління. Протокол № 88 від 17.12.2022 р.)</t>
  </si>
  <si>
    <t>Ремонт приміщення Правління та ведення господарських робіт на території Масиву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</si>
</sst>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.000_ ;[Red]\-#,##0.000\ "/>
  </numFmts>
  <fonts count="2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 (Основной текст)"/>
      <charset val="204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3" fillId="0" borderId="3" xfId="0" applyNumberFormat="1" applyFont="1" applyBorder="1"/>
    <xf numFmtId="2" fontId="3" fillId="0" borderId="8" xfId="0" applyNumberFormat="1" applyFont="1" applyBorder="1"/>
    <xf numFmtId="2" fontId="7" fillId="0" borderId="3" xfId="0" applyNumberFormat="1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0" xfId="0" applyFont="1"/>
    <xf numFmtId="2" fontId="3" fillId="0" borderId="6" xfId="0" applyNumberFormat="1" applyFont="1" applyBorder="1"/>
    <xf numFmtId="2" fontId="7" fillId="0" borderId="6" xfId="0" applyNumberFormat="1" applyFont="1" applyBorder="1"/>
    <xf numFmtId="2" fontId="3" fillId="0" borderId="10" xfId="0" applyNumberFormat="1" applyFont="1" applyBorder="1"/>
    <xf numFmtId="2" fontId="7" fillId="0" borderId="10" xfId="0" applyNumberFormat="1" applyFont="1" applyBorder="1"/>
    <xf numFmtId="0" fontId="3" fillId="0" borderId="3" xfId="0" applyFont="1" applyBorder="1"/>
    <xf numFmtId="0" fontId="13" fillId="0" borderId="0" xfId="0" applyFont="1"/>
    <xf numFmtId="0" fontId="7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1" fillId="0" borderId="0" xfId="0" applyFont="1"/>
    <xf numFmtId="2" fontId="3" fillId="0" borderId="0" xfId="0" applyNumberFormat="1" applyFont="1"/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6" fillId="0" borderId="8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10" fillId="0" borderId="0" xfId="0" applyFont="1"/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3" xfId="0" applyFont="1" applyBorder="1"/>
    <xf numFmtId="0" fontId="13" fillId="0" borderId="3" xfId="0" applyFont="1" applyBorder="1"/>
    <xf numFmtId="0" fontId="2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0" borderId="14" xfId="0" applyFont="1" applyBorder="1"/>
    <xf numFmtId="0" fontId="13" fillId="0" borderId="14" xfId="0" applyFont="1" applyBorder="1"/>
    <xf numFmtId="0" fontId="13" fillId="0" borderId="15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2" fillId="0" borderId="17" xfId="0" applyFont="1" applyBorder="1"/>
    <xf numFmtId="0" fontId="13" fillId="0" borderId="17" xfId="0" applyFont="1" applyBorder="1"/>
    <xf numFmtId="0" fontId="13" fillId="0" borderId="18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2" fontId="3" fillId="0" borderId="9" xfId="0" applyNumberFormat="1" applyFont="1" applyBorder="1" applyAlignment="1">
      <alignment vertical="center"/>
    </xf>
    <xf numFmtId="2" fontId="3" fillId="0" borderId="11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164" fontId="18" fillId="0" borderId="11" xfId="0" applyNumberFormat="1" applyFont="1" applyBorder="1" applyAlignment="1">
      <alignment vertical="center"/>
    </xf>
    <xf numFmtId="0" fontId="21" fillId="0" borderId="3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10" fontId="14" fillId="0" borderId="5" xfId="0" applyNumberFormat="1" applyFont="1" applyBorder="1" applyAlignment="1">
      <alignment horizontal="right" vertical="center" wrapText="1"/>
    </xf>
    <xf numFmtId="10" fontId="17" fillId="0" borderId="12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5" fillId="0" borderId="0" xfId="0" applyFont="1"/>
    <xf numFmtId="0" fontId="14" fillId="0" borderId="0" xfId="0" applyFont="1"/>
    <xf numFmtId="0" fontId="14" fillId="0" borderId="2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0" fontId="22" fillId="0" borderId="13" xfId="0" applyFont="1" applyBorder="1"/>
    <xf numFmtId="0" fontId="15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left"/>
    </xf>
    <xf numFmtId="0" fontId="19" fillId="0" borderId="23" xfId="0" applyFont="1" applyBorder="1" applyAlignment="1">
      <alignment horizontal="right" vertical="center"/>
    </xf>
    <xf numFmtId="0" fontId="19" fillId="0" borderId="24" xfId="0" applyFont="1" applyBorder="1" applyAlignment="1">
      <alignment horizontal="right"/>
    </xf>
    <xf numFmtId="0" fontId="7" fillId="0" borderId="19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zoomScale="170" zoomScaleNormal="170" workbookViewId="0">
      <selection activeCell="B22" sqref="B22"/>
    </sheetView>
  </sheetViews>
  <sheetFormatPr defaultColWidth="8.85546875" defaultRowHeight="15"/>
  <cols>
    <col min="1" max="1" width="5.7109375" style="51" customWidth="1"/>
    <col min="2" max="2" width="31.7109375" customWidth="1"/>
    <col min="3" max="4" width="10.85546875" hidden="1" customWidth="1"/>
    <col min="5" max="5" width="1.42578125" hidden="1" customWidth="1"/>
    <col min="6" max="6" width="11.7109375" customWidth="1"/>
    <col min="7" max="7" width="12.140625" customWidth="1"/>
    <col min="8" max="8" width="16.140625" style="3" customWidth="1"/>
    <col min="9" max="9" width="7.28515625" customWidth="1"/>
  </cols>
  <sheetData>
    <row r="1" spans="1:14" ht="2.25" customHeight="1">
      <c r="B1" s="82"/>
      <c r="C1" s="82"/>
      <c r="D1" s="82"/>
      <c r="E1" s="82"/>
      <c r="F1" s="82"/>
      <c r="G1" s="82"/>
      <c r="H1" s="82"/>
    </row>
    <row r="2" spans="1:14" ht="23.25">
      <c r="B2" s="29"/>
      <c r="H2" s="63" t="s">
        <v>52</v>
      </c>
      <c r="I2" s="83"/>
      <c r="J2" s="83"/>
      <c r="K2" s="84"/>
      <c r="L2" s="84"/>
      <c r="M2" s="84"/>
      <c r="N2" s="84"/>
    </row>
    <row r="3" spans="1:14" ht="23.25">
      <c r="B3" s="29"/>
      <c r="H3" s="63"/>
      <c r="I3" s="50"/>
      <c r="J3" s="50"/>
    </row>
    <row r="4" spans="1:14" ht="18.75">
      <c r="B4" s="90" t="s">
        <v>39</v>
      </c>
      <c r="C4" s="90"/>
      <c r="D4" s="90"/>
      <c r="E4" s="90"/>
      <c r="F4" s="90"/>
      <c r="G4" s="90"/>
      <c r="H4" s="90"/>
    </row>
    <row r="5" spans="1:14" ht="0.75" customHeight="1">
      <c r="A5" s="52"/>
      <c r="B5" s="91" t="s">
        <v>25</v>
      </c>
      <c r="C5" s="91"/>
      <c r="D5" s="91"/>
      <c r="E5" s="91"/>
      <c r="F5" s="91"/>
      <c r="G5" s="91"/>
      <c r="H5" s="91"/>
    </row>
    <row r="6" spans="1:14" ht="15.75">
      <c r="A6" s="52"/>
      <c r="B6" s="85" t="s">
        <v>53</v>
      </c>
      <c r="C6" s="85"/>
      <c r="D6" s="85"/>
      <c r="E6" s="85"/>
      <c r="F6" s="85"/>
      <c r="G6" s="85"/>
      <c r="H6" s="85"/>
    </row>
    <row r="7" spans="1:14" ht="18" customHeight="1" thickBot="1">
      <c r="A7" s="52"/>
      <c r="B7" s="1"/>
      <c r="C7" s="1"/>
      <c r="D7" s="1"/>
      <c r="E7" s="1"/>
      <c r="F7" s="1"/>
    </row>
    <row r="8" spans="1:14" ht="79.5" customHeight="1" thickBot="1">
      <c r="A8" s="4" t="s">
        <v>0</v>
      </c>
      <c r="B8" s="8" t="s">
        <v>13</v>
      </c>
      <c r="C8" s="8" t="s">
        <v>5</v>
      </c>
      <c r="D8" s="8" t="s">
        <v>6</v>
      </c>
      <c r="E8" s="8" t="s">
        <v>7</v>
      </c>
      <c r="F8" s="16" t="s">
        <v>42</v>
      </c>
      <c r="G8" s="16" t="s">
        <v>40</v>
      </c>
      <c r="H8" s="64" t="s">
        <v>43</v>
      </c>
    </row>
    <row r="9" spans="1:14" ht="29.25" customHeight="1">
      <c r="A9" s="53">
        <v>1</v>
      </c>
      <c r="B9" s="18" t="s">
        <v>20</v>
      </c>
      <c r="C9" s="5">
        <v>546000</v>
      </c>
      <c r="D9" s="5">
        <v>508436</v>
      </c>
      <c r="E9" s="10">
        <v>-37564</v>
      </c>
      <c r="F9" s="47">
        <v>995.7</v>
      </c>
      <c r="G9" s="47">
        <v>995.7</v>
      </c>
      <c r="H9" s="65">
        <f>G9/G34</f>
        <v>0.43742037517023236</v>
      </c>
    </row>
    <row r="10" spans="1:14" ht="0.75" hidden="1" customHeight="1">
      <c r="A10" s="53"/>
      <c r="B10" s="18"/>
      <c r="C10" s="5">
        <v>41400</v>
      </c>
      <c r="D10" s="5">
        <v>44850</v>
      </c>
      <c r="E10" s="12">
        <v>3450</v>
      </c>
      <c r="F10" s="48"/>
      <c r="G10" s="48"/>
      <c r="H10" s="66"/>
    </row>
    <row r="11" spans="1:14" ht="36" customHeight="1">
      <c r="A11" s="53">
        <v>2</v>
      </c>
      <c r="B11" s="18" t="s">
        <v>14</v>
      </c>
      <c r="C11" s="5">
        <v>12000</v>
      </c>
      <c r="D11" s="10">
        <v>12000</v>
      </c>
      <c r="E11" s="12"/>
      <c r="F11" s="48">
        <v>1.7</v>
      </c>
      <c r="G11" s="48">
        <v>1.7</v>
      </c>
      <c r="H11" s="65">
        <f>G11/G34</f>
        <v>7.4682598954443609E-4</v>
      </c>
    </row>
    <row r="12" spans="1:14" ht="31.5" customHeight="1">
      <c r="A12" s="53">
        <v>3</v>
      </c>
      <c r="B12" s="18" t="s">
        <v>27</v>
      </c>
      <c r="C12" s="5">
        <v>6000</v>
      </c>
      <c r="D12" s="10">
        <v>6500</v>
      </c>
      <c r="E12" s="12">
        <v>500</v>
      </c>
      <c r="F12" s="48">
        <v>360</v>
      </c>
      <c r="G12" s="48">
        <v>400</v>
      </c>
      <c r="H12" s="65">
        <f>G12/G34</f>
        <v>0.17572376224574968</v>
      </c>
    </row>
    <row r="13" spans="1:14" ht="0.75" customHeight="1">
      <c r="A13" s="53" t="s">
        <v>4</v>
      </c>
      <c r="B13" s="18"/>
      <c r="C13" s="5"/>
      <c r="D13" s="10"/>
      <c r="E13" s="12"/>
      <c r="F13" s="48"/>
      <c r="G13" s="48"/>
      <c r="H13" s="65"/>
    </row>
    <row r="14" spans="1:14" ht="34.5" customHeight="1">
      <c r="A14" s="53">
        <v>4</v>
      </c>
      <c r="B14" s="18" t="s">
        <v>35</v>
      </c>
      <c r="C14" s="5">
        <v>1200</v>
      </c>
      <c r="D14" s="10">
        <v>1300</v>
      </c>
      <c r="E14" s="12">
        <v>100</v>
      </c>
      <c r="F14" s="48">
        <v>30</v>
      </c>
      <c r="G14" s="48">
        <v>30</v>
      </c>
      <c r="H14" s="65">
        <f>G14/G34</f>
        <v>1.3179282168431224E-2</v>
      </c>
    </row>
    <row r="15" spans="1:14" ht="46.5" customHeight="1">
      <c r="A15" s="53">
        <v>5</v>
      </c>
      <c r="B15" s="18" t="s">
        <v>41</v>
      </c>
      <c r="C15" s="7">
        <v>607800</v>
      </c>
      <c r="D15" s="11">
        <v>574386</v>
      </c>
      <c r="E15" s="13">
        <v>-33414</v>
      </c>
      <c r="F15" s="48">
        <v>45.7</v>
      </c>
      <c r="G15" s="48">
        <v>51.8</v>
      </c>
      <c r="H15" s="65">
        <f>G15/G34</f>
        <v>2.275622721082458E-2</v>
      </c>
    </row>
    <row r="16" spans="1:14" ht="48.75" customHeight="1">
      <c r="A16" s="53">
        <v>6</v>
      </c>
      <c r="B16" s="18" t="s">
        <v>22</v>
      </c>
      <c r="C16" s="7"/>
      <c r="D16" s="11"/>
      <c r="E16" s="13"/>
      <c r="F16" s="48">
        <v>25</v>
      </c>
      <c r="G16" s="48">
        <v>18.899999999999999</v>
      </c>
      <c r="H16" s="65">
        <f>G16/G34</f>
        <v>8.3029477661116704E-3</v>
      </c>
    </row>
    <row r="17" spans="1:8" ht="49.5" customHeight="1">
      <c r="A17" s="53">
        <v>7</v>
      </c>
      <c r="B17" s="18" t="s">
        <v>33</v>
      </c>
      <c r="C17" s="5"/>
      <c r="D17" s="5"/>
      <c r="E17" s="10"/>
      <c r="F17" s="47">
        <v>97.7</v>
      </c>
      <c r="G17" s="47">
        <v>97.7</v>
      </c>
      <c r="H17" s="65">
        <f>G17/G34</f>
        <v>4.2920528928524354E-2</v>
      </c>
    </row>
    <row r="18" spans="1:8" ht="30.75" hidden="1" customHeight="1">
      <c r="A18" s="53" t="s">
        <v>9</v>
      </c>
      <c r="B18" s="19" t="s">
        <v>8</v>
      </c>
      <c r="C18" s="5">
        <v>369300</v>
      </c>
      <c r="D18" s="5">
        <v>335197</v>
      </c>
      <c r="E18" s="10">
        <v>-34103</v>
      </c>
      <c r="F18" s="47"/>
      <c r="G18" s="47"/>
      <c r="H18" s="66"/>
    </row>
    <row r="19" spans="1:8" ht="0.75" hidden="1" customHeight="1">
      <c r="A19" s="53" t="s">
        <v>10</v>
      </c>
      <c r="B19" s="18" t="s">
        <v>18</v>
      </c>
      <c r="C19" s="5">
        <v>81246</v>
      </c>
      <c r="D19" s="5">
        <v>73742</v>
      </c>
      <c r="E19" s="10">
        <v>-7504</v>
      </c>
      <c r="F19" s="47"/>
      <c r="G19" s="47"/>
      <c r="H19" s="66"/>
    </row>
    <row r="20" spans="1:8" ht="29.25" hidden="1" customHeight="1">
      <c r="A20" s="53">
        <v>11</v>
      </c>
      <c r="B20" s="18" t="s">
        <v>17</v>
      </c>
      <c r="C20" s="5">
        <v>6000</v>
      </c>
      <c r="D20" s="5">
        <v>2799</v>
      </c>
      <c r="E20" s="10">
        <v>-3201</v>
      </c>
      <c r="F20" s="47"/>
      <c r="G20" s="47"/>
      <c r="H20" s="66"/>
    </row>
    <row r="21" spans="1:8" ht="43.5" customHeight="1">
      <c r="A21" s="53">
        <v>8</v>
      </c>
      <c r="B21" s="18" t="s">
        <v>54</v>
      </c>
      <c r="C21" s="5">
        <v>55000</v>
      </c>
      <c r="D21" s="5">
        <v>51007</v>
      </c>
      <c r="E21" s="10">
        <v>-3993</v>
      </c>
      <c r="F21" s="47">
        <v>170</v>
      </c>
      <c r="G21" s="47">
        <v>130</v>
      </c>
      <c r="H21" s="65">
        <f>G21/G34</f>
        <v>5.711022272986864E-2</v>
      </c>
    </row>
    <row r="22" spans="1:8" ht="33" customHeight="1">
      <c r="A22" s="53">
        <v>9</v>
      </c>
      <c r="B22" s="18" t="s">
        <v>28</v>
      </c>
      <c r="C22" s="5">
        <v>15000</v>
      </c>
      <c r="D22" s="5"/>
      <c r="E22" s="10">
        <v>-15000</v>
      </c>
      <c r="F22" s="47">
        <v>120</v>
      </c>
      <c r="G22" s="47">
        <v>120</v>
      </c>
      <c r="H22" s="65">
        <f>G22/G34</f>
        <v>5.2717128673724897E-2</v>
      </c>
    </row>
    <row r="23" spans="1:8" ht="30" hidden="1" customHeight="1">
      <c r="A23" s="53">
        <v>13</v>
      </c>
      <c r="B23" s="18" t="s">
        <v>21</v>
      </c>
      <c r="C23" s="5">
        <v>4000</v>
      </c>
      <c r="D23" s="5">
        <v>1500</v>
      </c>
      <c r="E23" s="10">
        <v>-2500</v>
      </c>
      <c r="F23" s="47"/>
      <c r="G23" s="47"/>
      <c r="H23" s="66"/>
    </row>
    <row r="24" spans="1:8" ht="74.25" customHeight="1">
      <c r="A24" s="53">
        <v>10</v>
      </c>
      <c r="B24" s="18" t="s">
        <v>29</v>
      </c>
      <c r="C24" s="5">
        <v>10000</v>
      </c>
      <c r="D24" s="5">
        <v>7010</v>
      </c>
      <c r="E24" s="10">
        <v>-2990</v>
      </c>
      <c r="F24" s="47">
        <v>62.5</v>
      </c>
      <c r="G24" s="47">
        <v>62.5</v>
      </c>
      <c r="H24" s="65">
        <f>G24/G34</f>
        <v>2.7456837850898384E-2</v>
      </c>
    </row>
    <row r="25" spans="1:8" ht="32.25" hidden="1" customHeight="1">
      <c r="A25" s="53" t="s">
        <v>11</v>
      </c>
      <c r="B25" s="18" t="s">
        <v>19</v>
      </c>
      <c r="C25" s="5">
        <v>1500</v>
      </c>
      <c r="D25" s="5">
        <v>1216</v>
      </c>
      <c r="E25" s="10">
        <v>-284</v>
      </c>
      <c r="F25" s="47"/>
      <c r="G25" s="47"/>
      <c r="H25" s="66"/>
    </row>
    <row r="26" spans="1:8" ht="0.75" hidden="1" customHeight="1">
      <c r="A26" s="53">
        <v>15</v>
      </c>
      <c r="B26" s="18" t="s">
        <v>15</v>
      </c>
      <c r="C26" s="5">
        <v>10000</v>
      </c>
      <c r="D26" s="5">
        <v>9052</v>
      </c>
      <c r="E26" s="10">
        <v>-948</v>
      </c>
      <c r="F26" s="47"/>
      <c r="G26" s="47"/>
      <c r="H26" s="66"/>
    </row>
    <row r="27" spans="1:8" hidden="1">
      <c r="A27" s="53"/>
      <c r="B27" s="18"/>
      <c r="C27" s="5">
        <v>5000</v>
      </c>
      <c r="D27" s="5">
        <v>5396</v>
      </c>
      <c r="E27" s="10">
        <v>396</v>
      </c>
      <c r="F27" s="47"/>
      <c r="G27" s="47"/>
      <c r="H27" s="66"/>
    </row>
    <row r="28" spans="1:8" hidden="1">
      <c r="A28" s="53"/>
      <c r="B28" s="18"/>
      <c r="C28" s="5">
        <v>15000</v>
      </c>
      <c r="D28" s="5">
        <v>15064</v>
      </c>
      <c r="E28" s="10">
        <v>64</v>
      </c>
      <c r="F28" s="47"/>
      <c r="G28" s="47"/>
      <c r="H28" s="66"/>
    </row>
    <row r="29" spans="1:8" ht="48" customHeight="1">
      <c r="A29" s="53">
        <v>11</v>
      </c>
      <c r="B29" s="18" t="s">
        <v>32</v>
      </c>
      <c r="C29" s="5"/>
      <c r="D29" s="5"/>
      <c r="E29" s="10"/>
      <c r="F29" s="47">
        <v>50</v>
      </c>
      <c r="G29" s="47">
        <v>50</v>
      </c>
      <c r="H29" s="65">
        <f>G29/G34</f>
        <v>2.196547028071871E-2</v>
      </c>
    </row>
    <row r="30" spans="1:8" ht="51.75" customHeight="1">
      <c r="A30" s="53">
        <v>12</v>
      </c>
      <c r="B30" s="18" t="s">
        <v>34</v>
      </c>
      <c r="C30" s="5">
        <v>11000</v>
      </c>
      <c r="D30" s="5">
        <v>10840</v>
      </c>
      <c r="E30" s="10">
        <v>-160</v>
      </c>
      <c r="F30" s="47">
        <v>240</v>
      </c>
      <c r="G30" s="47">
        <v>240</v>
      </c>
      <c r="H30" s="65">
        <f>G30/G34</f>
        <v>0.10543425734744979</v>
      </c>
    </row>
    <row r="31" spans="1:8" ht="47.25" customHeight="1">
      <c r="A31" s="53">
        <v>13</v>
      </c>
      <c r="B31" s="18" t="s">
        <v>30</v>
      </c>
      <c r="C31" s="5">
        <v>6000</v>
      </c>
      <c r="D31" s="5">
        <v>4072</v>
      </c>
      <c r="E31" s="10">
        <v>-1928</v>
      </c>
      <c r="F31" s="47">
        <v>48</v>
      </c>
      <c r="G31" s="47">
        <v>48</v>
      </c>
      <c r="H31" s="65">
        <f>G31/G34</f>
        <v>2.1086851469489961E-2</v>
      </c>
    </row>
    <row r="32" spans="1:8" hidden="1">
      <c r="A32" s="54"/>
      <c r="B32" s="14"/>
      <c r="C32" s="6"/>
      <c r="D32" s="5"/>
      <c r="E32" s="12"/>
      <c r="F32" s="48"/>
      <c r="G32" s="48"/>
      <c r="H32" s="66"/>
    </row>
    <row r="33" spans="1:8" ht="16.5" thickBot="1">
      <c r="A33" s="54">
        <v>14</v>
      </c>
      <c r="B33" s="27" t="s">
        <v>16</v>
      </c>
      <c r="C33" s="6">
        <v>18000</v>
      </c>
      <c r="D33" s="6">
        <v>15264</v>
      </c>
      <c r="E33" s="12">
        <v>-2736</v>
      </c>
      <c r="F33" s="48">
        <v>30</v>
      </c>
      <c r="G33" s="48">
        <v>30</v>
      </c>
      <c r="H33" s="67">
        <f>G33/G34</f>
        <v>1.3179282168431224E-2</v>
      </c>
    </row>
    <row r="34" spans="1:8" s="33" customFormat="1" ht="21.95" customHeight="1" thickBot="1">
      <c r="A34" s="88" t="s">
        <v>24</v>
      </c>
      <c r="B34" s="89"/>
      <c r="C34" s="56">
        <v>18000</v>
      </c>
      <c r="D34" s="56">
        <v>15264</v>
      </c>
      <c r="E34" s="57">
        <v>-2736</v>
      </c>
      <c r="F34" s="61">
        <f>SUM(F9:F33)</f>
        <v>2276.3000000000002</v>
      </c>
      <c r="G34" s="49">
        <f>SUM(G9:G33)</f>
        <v>2276.3000000000002</v>
      </c>
      <c r="H34" s="68">
        <f>SUM(H9:H33)</f>
        <v>1</v>
      </c>
    </row>
    <row r="35" spans="1:8" ht="16.5" thickBot="1">
      <c r="A35" s="52"/>
      <c r="B35" s="23"/>
      <c r="C35" s="24"/>
      <c r="D35" s="24"/>
      <c r="E35" s="24"/>
      <c r="F35" s="24"/>
      <c r="G35" s="25"/>
      <c r="H35" s="26"/>
    </row>
    <row r="36" spans="1:8" ht="74.099999999999994" customHeight="1" thickBot="1">
      <c r="A36" s="4" t="s">
        <v>0</v>
      </c>
      <c r="B36" s="8" t="s">
        <v>44</v>
      </c>
      <c r="C36" s="8" t="s">
        <v>5</v>
      </c>
      <c r="D36" s="8" t="s">
        <v>6</v>
      </c>
      <c r="E36" s="8" t="s">
        <v>7</v>
      </c>
      <c r="F36" s="16" t="s">
        <v>42</v>
      </c>
      <c r="G36" s="28" t="s">
        <v>40</v>
      </c>
      <c r="H36"/>
    </row>
    <row r="37" spans="1:8" ht="0.75" customHeight="1">
      <c r="A37" s="69"/>
      <c r="B37" s="23"/>
      <c r="C37" s="24"/>
      <c r="D37" s="24"/>
      <c r="E37" s="24"/>
      <c r="F37" s="24"/>
      <c r="G37" s="70"/>
      <c r="H37"/>
    </row>
    <row r="38" spans="1:8" ht="15.75" hidden="1">
      <c r="A38" s="69"/>
      <c r="B38" s="23"/>
      <c r="C38" s="24"/>
      <c r="D38" s="24"/>
      <c r="E38" s="24"/>
      <c r="F38" s="24"/>
      <c r="G38" s="70"/>
      <c r="H38"/>
    </row>
    <row r="39" spans="1:8" hidden="1">
      <c r="A39" s="71"/>
      <c r="B39" s="1"/>
      <c r="C39" s="1"/>
      <c r="D39" s="1"/>
      <c r="E39" s="1"/>
      <c r="F39" s="1"/>
      <c r="G39" s="72"/>
      <c r="H39"/>
    </row>
    <row r="40" spans="1:8" ht="18.75" hidden="1">
      <c r="A40" s="71"/>
      <c r="B40" s="73" t="s">
        <v>23</v>
      </c>
      <c r="C40" s="1"/>
      <c r="D40" s="74"/>
      <c r="E40" s="1"/>
      <c r="F40" s="1"/>
      <c r="G40" s="75"/>
      <c r="H40"/>
    </row>
    <row r="41" spans="1:8" ht="36.75" customHeight="1">
      <c r="A41" s="76" t="s">
        <v>1</v>
      </c>
      <c r="B41" s="20" t="s">
        <v>31</v>
      </c>
      <c r="C41" s="14"/>
      <c r="D41" s="14"/>
      <c r="E41" s="14"/>
      <c r="F41" s="17">
        <v>115.8</v>
      </c>
      <c r="G41" s="77">
        <v>115.8</v>
      </c>
      <c r="H41"/>
    </row>
    <row r="42" spans="1:8" ht="33" customHeight="1">
      <c r="A42" s="76" t="s">
        <v>2</v>
      </c>
      <c r="B42" s="20" t="s">
        <v>12</v>
      </c>
      <c r="C42" s="14"/>
      <c r="D42" s="14"/>
      <c r="E42" s="14"/>
      <c r="F42" s="17">
        <v>13.2</v>
      </c>
      <c r="G42" s="78">
        <v>13.2</v>
      </c>
      <c r="H42"/>
    </row>
    <row r="43" spans="1:8" ht="34.5" customHeight="1">
      <c r="A43" s="76" t="s">
        <v>3</v>
      </c>
      <c r="B43" s="20" t="s">
        <v>36</v>
      </c>
      <c r="C43" s="14"/>
      <c r="D43" s="14"/>
      <c r="E43" s="14"/>
      <c r="F43" s="17">
        <v>9.6</v>
      </c>
      <c r="G43" s="78">
        <v>9.6</v>
      </c>
      <c r="H43"/>
    </row>
    <row r="44" spans="1:8" ht="50.25" customHeight="1">
      <c r="A44" s="76" t="s">
        <v>4</v>
      </c>
      <c r="B44" s="20" t="s">
        <v>23</v>
      </c>
      <c r="C44" s="55"/>
      <c r="D44" s="55"/>
      <c r="E44" s="55"/>
      <c r="F44" s="62">
        <v>90.02</v>
      </c>
      <c r="G44" s="78">
        <v>90.02</v>
      </c>
      <c r="H44"/>
    </row>
    <row r="45" spans="1:8" ht="15.75" thickBot="1">
      <c r="A45" s="86" t="s">
        <v>26</v>
      </c>
      <c r="B45" s="87"/>
      <c r="C45" s="44"/>
      <c r="D45" s="45"/>
      <c r="E45" s="44"/>
      <c r="F45" s="44">
        <f>SUM(F41:F44)</f>
        <v>228.62</v>
      </c>
      <c r="G45" s="46">
        <f>SUM(G41:G44)</f>
        <v>228.62</v>
      </c>
      <c r="H45"/>
    </row>
    <row r="46" spans="1:8" ht="16.5" thickBot="1">
      <c r="B46" s="23"/>
      <c r="C46" s="9"/>
      <c r="D46" s="15"/>
      <c r="E46" s="9"/>
      <c r="F46" s="9"/>
      <c r="G46" s="30"/>
      <c r="H46" s="31"/>
    </row>
    <row r="47" spans="1:8" ht="15.75">
      <c r="B47" s="80" t="s">
        <v>37</v>
      </c>
      <c r="C47" s="38"/>
      <c r="D47" s="39"/>
      <c r="E47" s="38"/>
      <c r="F47" s="40" t="s">
        <v>38</v>
      </c>
      <c r="H47" s="60"/>
    </row>
    <row r="48" spans="1:8" s="33" customFormat="1" ht="47.25">
      <c r="A48" s="51"/>
      <c r="B48" s="81" t="s">
        <v>51</v>
      </c>
      <c r="C48" s="36"/>
      <c r="D48" s="37"/>
      <c r="E48" s="36"/>
      <c r="F48" s="58">
        <f>G34-G45</f>
        <v>2047.6800000000003</v>
      </c>
      <c r="H48" s="31"/>
    </row>
    <row r="49" spans="1:8" s="33" customFormat="1" ht="15.75">
      <c r="A49" s="51"/>
      <c r="B49" s="41" t="s">
        <v>23</v>
      </c>
      <c r="C49" s="36"/>
      <c r="D49" s="37"/>
      <c r="E49" s="36"/>
      <c r="F49" s="58">
        <f>G45</f>
        <v>228.62</v>
      </c>
      <c r="H49" s="31"/>
    </row>
    <row r="50" spans="1:8" s="33" customFormat="1" ht="31.5">
      <c r="A50" s="51"/>
      <c r="B50" s="41" t="s">
        <v>50</v>
      </c>
      <c r="C50" s="36"/>
      <c r="D50" s="37"/>
      <c r="E50" s="36"/>
      <c r="F50" s="58">
        <f>SUM(F48:F49)</f>
        <v>2276.3000000000002</v>
      </c>
      <c r="H50" s="31"/>
    </row>
    <row r="51" spans="1:8" ht="31.5">
      <c r="B51" s="42" t="s">
        <v>48</v>
      </c>
      <c r="C51" s="34"/>
      <c r="D51" s="35"/>
      <c r="E51" s="34"/>
      <c r="F51" s="79">
        <f>F48/F53/12</f>
        <v>0.13500000000000004</v>
      </c>
      <c r="H51" s="31"/>
    </row>
    <row r="52" spans="1:8" ht="31.5">
      <c r="B52" s="42" t="s">
        <v>45</v>
      </c>
      <c r="C52" s="34"/>
      <c r="D52" s="35"/>
      <c r="E52" s="34"/>
      <c r="F52" s="58">
        <f>F51*12</f>
        <v>1.6200000000000006</v>
      </c>
      <c r="H52" s="31"/>
    </row>
    <row r="53" spans="1:8" ht="15.75">
      <c r="B53" s="42" t="s">
        <v>49</v>
      </c>
      <c r="C53" s="34"/>
      <c r="D53" s="35"/>
      <c r="E53" s="34"/>
      <c r="F53" s="58">
        <v>1264</v>
      </c>
      <c r="H53" s="31"/>
    </row>
    <row r="54" spans="1:8" ht="32.25" thickBot="1">
      <c r="B54" s="43" t="s">
        <v>46</v>
      </c>
      <c r="C54" s="44"/>
      <c r="D54" s="45"/>
      <c r="E54" s="44"/>
      <c r="F54" s="59">
        <f>F52*F53</f>
        <v>2047.6800000000007</v>
      </c>
      <c r="H54" s="31"/>
    </row>
    <row r="55" spans="1:8" ht="15.75">
      <c r="B55" s="32"/>
      <c r="C55" s="9"/>
      <c r="D55" s="15"/>
      <c r="E55" s="9"/>
      <c r="F55" s="9"/>
      <c r="G55" s="30"/>
      <c r="H55" s="31"/>
    </row>
    <row r="56" spans="1:8" hidden="1">
      <c r="B56" s="2"/>
      <c r="C56" s="2"/>
      <c r="D56" s="2"/>
      <c r="E56" s="2"/>
      <c r="F56" s="2"/>
    </row>
    <row r="57" spans="1:8" hidden="1">
      <c r="B57" s="9"/>
      <c r="C57" s="15"/>
      <c r="D57" s="15"/>
      <c r="E57" s="15"/>
      <c r="F57" s="15"/>
      <c r="G57" s="15"/>
    </row>
    <row r="58" spans="1:8" hidden="1">
      <c r="B58" s="2"/>
      <c r="C58" s="2"/>
      <c r="D58" s="2"/>
      <c r="E58" s="2"/>
      <c r="F58" s="2"/>
    </row>
    <row r="59" spans="1:8" hidden="1"/>
    <row r="61" spans="1:8" ht="15.75">
      <c r="B61" s="22" t="s">
        <v>47</v>
      </c>
      <c r="C61" s="22"/>
      <c r="D61" s="22"/>
      <c r="E61" s="22"/>
      <c r="F61" s="22"/>
      <c r="G61" s="22"/>
      <c r="H61" s="21"/>
    </row>
  </sheetData>
  <mergeCells count="7">
    <mergeCell ref="B1:H1"/>
    <mergeCell ref="I2:N2"/>
    <mergeCell ref="B6:H6"/>
    <mergeCell ref="A45:B45"/>
    <mergeCell ref="A34:B34"/>
    <mergeCell ref="B4:H4"/>
    <mergeCell ref="B5:H5"/>
  </mergeCells>
  <phoneticPr fontId="8" type="noConversion"/>
  <pageMargins left="0" right="0" top="0" bottom="0.3645833333333333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2015-12-29T11:09:22Z</cp:lastPrinted>
  <dcterms:created xsi:type="dcterms:W3CDTF">2006-09-28T05:33:49Z</dcterms:created>
  <dcterms:modified xsi:type="dcterms:W3CDTF">2022-12-31T09:27:43Z</dcterms:modified>
</cp:coreProperties>
</file>