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 activeTab="1"/>
  </bookViews>
  <sheets>
    <sheet name="Кошторис" sheetId="1" r:id="rId1"/>
    <sheet name="Штатний розклад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/>
  <c r="G36"/>
  <c r="G37"/>
  <c r="G38"/>
  <c r="G35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33" s="1"/>
  <c r="G29"/>
  <c r="G30"/>
  <c r="G31"/>
  <c r="G32"/>
  <c r="G9"/>
  <c r="F39"/>
  <c r="E39"/>
  <c r="F33"/>
  <c r="E33"/>
  <c r="F20" i="2" l="1"/>
  <c r="E20"/>
  <c r="J12"/>
  <c r="J13"/>
  <c r="J14"/>
  <c r="J15"/>
  <c r="J16"/>
  <c r="J17"/>
  <c r="J18"/>
  <c r="J19"/>
  <c r="J11"/>
  <c r="J20" l="1"/>
  <c r="D9" i="1" s="1"/>
  <c r="D10" s="1"/>
  <c r="D47"/>
  <c r="D39"/>
  <c r="D42" s="1"/>
  <c r="D33" l="1"/>
  <c r="D41" s="1"/>
  <c r="D43" s="1"/>
  <c r="D48" l="1"/>
  <c r="D49" s="1"/>
</calcChain>
</file>

<file path=xl/sharedStrings.xml><?xml version="1.0" encoding="utf-8"?>
<sst xmlns="http://schemas.openxmlformats.org/spreadsheetml/2006/main" count="133" uniqueCount="117">
  <si>
    <t>Проект</t>
  </si>
  <si>
    <r>
      <rPr>
        <b/>
        <sz val="14"/>
        <color indexed="8"/>
        <rFont val="Times New Roman"/>
        <family val="1"/>
        <charset val="204"/>
      </rPr>
      <t>Кошторис витрат по масиву</t>
    </r>
    <r>
      <rPr>
        <b/>
        <sz val="11"/>
        <color indexed="8"/>
        <rFont val="Times New Roman"/>
        <family val="1"/>
        <charset val="204"/>
      </rPr>
      <t xml:space="preserve"> </t>
    </r>
  </si>
  <si>
    <t>№ п/п</t>
  </si>
  <si>
    <t xml:space="preserve">Назва витрат </t>
  </si>
  <si>
    <t>1.</t>
  </si>
  <si>
    <t>Витрати на заробітну плату за окладами</t>
  </si>
  <si>
    <t>Штатний розпис</t>
  </si>
  <si>
    <t>2.</t>
  </si>
  <si>
    <t>Відрахування в єдиний соціальний внесок</t>
  </si>
  <si>
    <t>Норм діючого законодавства України</t>
  </si>
  <si>
    <t>3.</t>
  </si>
  <si>
    <t xml:space="preserve">Податок на землі загального користування </t>
  </si>
  <si>
    <t>4.</t>
  </si>
  <si>
    <t>Згідно договору. Вартість 1м куб. 125,00.</t>
  </si>
  <si>
    <t>Прибирання території лісу від побутового сміття.</t>
  </si>
  <si>
    <t>Згідно окремого кошторису.</t>
  </si>
  <si>
    <t>5.</t>
  </si>
  <si>
    <t>Кошторис на поточні роботи.</t>
  </si>
  <si>
    <t>6.</t>
  </si>
  <si>
    <t>Програмне супроводження платежів</t>
  </si>
  <si>
    <t>Згідно договору.</t>
  </si>
  <si>
    <t>7.</t>
  </si>
  <si>
    <t>Розміщення тротуарного узбіччя впродовж основної дороги.</t>
  </si>
  <si>
    <t>8.</t>
  </si>
  <si>
    <t>Витрати за послугами банку та комісійні по терміналу.</t>
  </si>
  <si>
    <t>Тарифи банку. Договір 1,5% від сум платежів через термінал.</t>
  </si>
  <si>
    <t>9.</t>
  </si>
  <si>
    <t>Згідно тарифів та договору.</t>
  </si>
  <si>
    <t>10.</t>
  </si>
  <si>
    <t xml:space="preserve">Витрати на зв"язок </t>
  </si>
  <si>
    <t>11.</t>
  </si>
  <si>
    <t>Підсипка дороги в зимовий період хім. реагентами, чистка дороги.</t>
  </si>
  <si>
    <t>12.</t>
  </si>
  <si>
    <t>Поточний ремонт кімнати та фасаду будівлі Правління.</t>
  </si>
  <si>
    <t>13.</t>
  </si>
  <si>
    <t>Облаштування торговельного майданчику.</t>
  </si>
  <si>
    <t>14.</t>
  </si>
  <si>
    <t>Придбання табличок з номерами будинків.</t>
  </si>
  <si>
    <t>Згідно договору та кошторису.</t>
  </si>
  <si>
    <t>15.</t>
  </si>
  <si>
    <t>Придбання генератора току.</t>
  </si>
  <si>
    <t>Канцелярські та інші господарські матеріали.</t>
  </si>
  <si>
    <t>За потребою.</t>
  </si>
  <si>
    <t>16.</t>
  </si>
  <si>
    <t>17.</t>
  </si>
  <si>
    <t>18.</t>
  </si>
  <si>
    <t>Витрати на придбання запчастин для проведення поточного ремонту підстанцій та високовольт.лінії.</t>
  </si>
  <si>
    <t>Придбання лічильника на трансформатор 15,0 тис. грн. та за потребою.</t>
  </si>
  <si>
    <t>19.</t>
  </si>
  <si>
    <t>Витрати на супроводження аутсорсингу бухгалтерського обліку.</t>
  </si>
  <si>
    <t>20.</t>
  </si>
  <si>
    <t>Патрулювання групою швидкого реагування для підтримання громадського порядку на території масиву.</t>
  </si>
  <si>
    <t>21.</t>
  </si>
  <si>
    <t>за потребою.</t>
  </si>
  <si>
    <t>22.</t>
  </si>
  <si>
    <t>Розчистка доріг загального користування від насаджень.</t>
  </si>
  <si>
    <t xml:space="preserve">Згідно графіку та кошторису. </t>
  </si>
  <si>
    <t>Телефонний зв"язок(Датагруп, Київстар)</t>
  </si>
  <si>
    <t>Інтернет(Гріінет)</t>
  </si>
  <si>
    <t>Магазин, кімната</t>
  </si>
  <si>
    <t>Інші компенсаційні витрати у відповідності до встановлених тарифів.</t>
  </si>
  <si>
    <t>Всього витрат по року, тис. грн.</t>
  </si>
  <si>
    <t>Погашення компенсаційних витрат, тис. грн.</t>
  </si>
  <si>
    <t>Всього планові витрати на поточний рік, тис. грн.</t>
  </si>
  <si>
    <t>Розмір членських внесків з розрахунку від ділянки на рік, грн .</t>
  </si>
  <si>
    <t>Голова Правління:                                                           Когут Л.В.</t>
  </si>
  <si>
    <t>Головний бухгалтер:                                        Молчанова О.В.</t>
  </si>
  <si>
    <t xml:space="preserve">            садівничих товариств "Ялинка" на 2019р.</t>
  </si>
  <si>
    <t>Примітки</t>
  </si>
  <si>
    <t>Надходження коштів на погашення компенсаційних витрат</t>
  </si>
  <si>
    <t>Всього:</t>
  </si>
  <si>
    <t>З них ділянок, які пропонується виключити з членів МСТ Ялинка рішенням Правління  за суттєву заборгованість та систематичне порушення Статуту</t>
  </si>
  <si>
    <t>Всього  членів Масиву садівничих товариств "Ялинка", на які можно розраховувати</t>
  </si>
  <si>
    <t>Розмір членських внесків з розрахунку від ділянки на місяць складає, грн.</t>
  </si>
  <si>
    <t>Структурний підрозділ</t>
  </si>
  <si>
    <t>Посада (спеціальність, професія)</t>
  </si>
  <si>
    <t>Кількість штатних одиниць</t>
  </si>
  <si>
    <t>Посадовий оклад, грн.</t>
  </si>
  <si>
    <t>Місячний фонд заробітної плати, грн.</t>
  </si>
  <si>
    <t>Код</t>
  </si>
  <si>
    <t>Основна діяльність</t>
  </si>
  <si>
    <t>Голова правління</t>
  </si>
  <si>
    <t>Енергетик</t>
  </si>
  <si>
    <t>Адміністратор бази даних</t>
  </si>
  <si>
    <t xml:space="preserve">Електрик </t>
  </si>
  <si>
    <t>Завгосподарством</t>
  </si>
  <si>
    <t>Прибиральник території</t>
  </si>
  <si>
    <t>Разом:</t>
  </si>
  <si>
    <t>Голова Правління</t>
  </si>
  <si>
    <t>Когут Л.В.</t>
  </si>
  <si>
    <t xml:space="preserve"> Юрисконсульт</t>
  </si>
  <si>
    <t>Технік</t>
  </si>
  <si>
    <t>Коди класифікатора</t>
  </si>
  <si>
    <t>Назва</t>
  </si>
  <si>
    <t>Назва за класифікатором професій</t>
  </si>
  <si>
    <t>Кількість ділянок на МСТ Ялинка  всього:</t>
  </si>
  <si>
    <t>Вивозу побутових відходів. Встановлення контейнерів для пластику та інше</t>
  </si>
  <si>
    <t>Інші господарські витрати</t>
  </si>
  <si>
    <t>план 2018</t>
  </si>
  <si>
    <t>факт 2018</t>
  </si>
  <si>
    <t>Різниця (червоним перевитрати/збільшення надходжень)</t>
  </si>
  <si>
    <t>23.</t>
  </si>
  <si>
    <t>24.</t>
  </si>
  <si>
    <t xml:space="preserve">                                                                                                                                       протокол № 68  від  15.12. 2018р.</t>
  </si>
  <si>
    <t xml:space="preserve">       Масиву садівничих товариств "Ялинка" на 2019 рік                                             штат у кількості-  10  одиниць.</t>
  </si>
  <si>
    <t xml:space="preserve">                                              Штатний розпис                                                                                            " Затверджено"</t>
  </si>
  <si>
    <t xml:space="preserve">                                                                                                        З місячним фондом заробітної плати -  66000,00 грн.</t>
  </si>
  <si>
    <t xml:space="preserve">                                                                                                                                                            рішенням Правління   </t>
  </si>
  <si>
    <t>(прийнято на засіданні Правління.Протокол № 68   від 15.12. 2018р.)</t>
  </si>
  <si>
    <t>2019р.тис. грн.</t>
  </si>
  <si>
    <t>Обслуговування та придбання офісної техніки.</t>
  </si>
  <si>
    <t xml:space="preserve">Реконструкція пункту збору відходів та сміття </t>
  </si>
  <si>
    <t xml:space="preserve">Витрати на утримання приміщення Правління </t>
  </si>
  <si>
    <t>Технічне обслуговування електричних підстанцій.</t>
  </si>
  <si>
    <t xml:space="preserve">                                           Види втрат</t>
  </si>
  <si>
    <t>Додаток №4</t>
  </si>
  <si>
    <t>Додаток№1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</si>
</sst>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4" fillId="0" borderId="5" xfId="0" applyFont="1" applyBorder="1" applyAlignment="1">
      <alignment horizontal="center"/>
    </xf>
    <xf numFmtId="164" fontId="4" fillId="0" borderId="6" xfId="0" applyNumberFormat="1" applyFont="1" applyBorder="1"/>
    <xf numFmtId="0" fontId="4" fillId="0" borderId="4" xfId="0" applyFont="1" applyBorder="1" applyAlignment="1">
      <alignment horizontal="left" wrapText="1"/>
    </xf>
    <xf numFmtId="164" fontId="4" fillId="0" borderId="7" xfId="0" applyNumberFormat="1" applyFont="1" applyBorder="1"/>
    <xf numFmtId="0" fontId="0" fillId="0" borderId="5" xfId="0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0" fillId="0" borderId="0" xfId="0" applyFont="1"/>
    <xf numFmtId="0" fontId="0" fillId="0" borderId="4" xfId="0" applyBorder="1" applyAlignment="1">
      <alignment horizontal="center"/>
    </xf>
    <xf numFmtId="0" fontId="9" fillId="0" borderId="4" xfId="0" applyFont="1" applyBorder="1"/>
    <xf numFmtId="164" fontId="0" fillId="0" borderId="4" xfId="0" applyNumberFormat="1" applyFont="1" applyBorder="1"/>
    <xf numFmtId="164" fontId="0" fillId="0" borderId="4" xfId="0" applyNumberFormat="1" applyBorder="1"/>
    <xf numFmtId="9" fontId="0" fillId="0" borderId="4" xfId="0" applyNumberFormat="1" applyBorder="1"/>
    <xf numFmtId="0" fontId="9" fillId="0" borderId="4" xfId="0" applyFont="1" applyFill="1" applyBorder="1" applyAlignment="1">
      <alignment wrapText="1"/>
    </xf>
    <xf numFmtId="10" fontId="0" fillId="0" borderId="0" xfId="0" applyNumberFormat="1" applyFont="1"/>
    <xf numFmtId="0" fontId="7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9" fontId="0" fillId="0" borderId="6" xfId="0" applyNumberFormat="1" applyBorder="1"/>
    <xf numFmtId="9" fontId="0" fillId="0" borderId="15" xfId="0" applyNumberFormat="1" applyFont="1" applyBorder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wrapText="1"/>
    </xf>
    <xf numFmtId="164" fontId="4" fillId="0" borderId="20" xfId="0" applyNumberFormat="1" applyFont="1" applyBorder="1"/>
    <xf numFmtId="0" fontId="0" fillId="0" borderId="19" xfId="0" applyBorder="1" applyAlignment="1">
      <alignment horizontal="center"/>
    </xf>
    <xf numFmtId="0" fontId="9" fillId="0" borderId="20" xfId="0" applyFont="1" applyBorder="1"/>
    <xf numFmtId="164" fontId="4" fillId="0" borderId="21" xfId="0" applyNumberFormat="1" applyFont="1" applyFill="1" applyBorder="1"/>
    <xf numFmtId="0" fontId="0" fillId="0" borderId="9" xfId="0" applyFont="1" applyBorder="1"/>
    <xf numFmtId="164" fontId="4" fillId="0" borderId="14" xfId="0" applyNumberFormat="1" applyFont="1" applyBorder="1"/>
    <xf numFmtId="0" fontId="0" fillId="0" borderId="15" xfId="0" applyFont="1" applyBorder="1"/>
    <xf numFmtId="164" fontId="0" fillId="0" borderId="14" xfId="0" applyNumberFormat="1" applyFont="1" applyBorder="1"/>
    <xf numFmtId="10" fontId="0" fillId="0" borderId="4" xfId="0" applyNumberFormat="1" applyBorder="1"/>
    <xf numFmtId="164" fontId="0" fillId="0" borderId="4" xfId="0" applyNumberFormat="1" applyFont="1" applyFill="1" applyBorder="1"/>
    <xf numFmtId="164" fontId="0" fillId="0" borderId="4" xfId="0" applyNumberFormat="1" applyBorder="1" applyAlignment="1"/>
    <xf numFmtId="0" fontId="0" fillId="0" borderId="0" xfId="0" applyBorder="1"/>
    <xf numFmtId="0" fontId="4" fillId="0" borderId="4" xfId="0" applyFont="1" applyBorder="1" applyAlignment="1">
      <alignment horizontal="center" vertical="top" wrapText="1"/>
    </xf>
    <xf numFmtId="0" fontId="2" fillId="0" borderId="0" xfId="0" applyFont="1"/>
    <xf numFmtId="0" fontId="15" fillId="0" borderId="0" xfId="1" applyNumberFormat="1" applyFont="1" applyBorder="1" applyAlignment="1">
      <alignment vertical="top" wrapText="1"/>
    </xf>
    <xf numFmtId="0" fontId="16" fillId="0" borderId="0" xfId="0" applyFont="1"/>
    <xf numFmtId="0" fontId="7" fillId="0" borderId="0" xfId="0" applyFont="1"/>
    <xf numFmtId="0" fontId="8" fillId="0" borderId="0" xfId="0" applyFont="1"/>
    <xf numFmtId="0" fontId="4" fillId="0" borderId="6" xfId="0" applyFont="1" applyBorder="1" applyAlignment="1">
      <alignment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164" fontId="4" fillId="0" borderId="3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164" fontId="2" fillId="0" borderId="4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4" xfId="0" applyFont="1" applyBorder="1"/>
    <xf numFmtId="164" fontId="1" fillId="0" borderId="4" xfId="0" applyNumberFormat="1" applyFont="1" applyBorder="1"/>
    <xf numFmtId="164" fontId="4" fillId="0" borderId="44" xfId="0" applyNumberFormat="1" applyFont="1" applyBorder="1"/>
    <xf numFmtId="164" fontId="4" fillId="0" borderId="45" xfId="0" applyNumberFormat="1" applyFont="1" applyBorder="1"/>
    <xf numFmtId="164" fontId="4" fillId="0" borderId="46" xfId="0" applyNumberFormat="1" applyFont="1" applyBorder="1"/>
    <xf numFmtId="164" fontId="4" fillId="0" borderId="32" xfId="0" applyNumberFormat="1" applyFont="1" applyBorder="1"/>
    <xf numFmtId="164" fontId="4" fillId="0" borderId="12" xfId="0" applyNumberFormat="1" applyFont="1" applyBorder="1"/>
    <xf numFmtId="164" fontId="4" fillId="0" borderId="47" xfId="0" applyNumberFormat="1" applyFont="1" applyBorder="1"/>
    <xf numFmtId="164" fontId="0" fillId="0" borderId="47" xfId="0" applyNumberFormat="1" applyFont="1" applyBorder="1"/>
    <xf numFmtId="164" fontId="4" fillId="0" borderId="4" xfId="0" applyNumberFormat="1" applyFont="1" applyFill="1" applyBorder="1"/>
    <xf numFmtId="0" fontId="17" fillId="0" borderId="0" xfId="0" applyFont="1"/>
    <xf numFmtId="164" fontId="0" fillId="0" borderId="4" xfId="0" applyNumberFormat="1" applyBorder="1" applyAlignment="1"/>
    <xf numFmtId="0" fontId="8" fillId="0" borderId="13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7" xfId="0" applyFont="1" applyFill="1" applyBorder="1" applyAlignment="1">
      <alignment horizontal="right"/>
    </xf>
    <xf numFmtId="0" fontId="0" fillId="0" borderId="18" xfId="0" applyFont="1" applyBorder="1" applyAlignment="1"/>
    <xf numFmtId="0" fontId="7" fillId="0" borderId="17" xfId="0" applyFont="1" applyBorder="1" applyAlignment="1">
      <alignment horizontal="right"/>
    </xf>
    <xf numFmtId="0" fontId="9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0" fontId="15" fillId="0" borderId="33" xfId="1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40" xfId="0" applyFont="1" applyBorder="1" applyAlignment="1">
      <alignment horizontal="right" vertical="center" wrapText="1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164" fontId="4" fillId="0" borderId="33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4" fillId="0" borderId="34" xfId="0" applyNumberFormat="1" applyFont="1" applyBorder="1" applyAlignment="1">
      <alignment horizontal="center" vertical="top" wrapText="1"/>
    </xf>
    <xf numFmtId="0" fontId="15" fillId="0" borderId="36" xfId="1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top" wrapText="1"/>
    </xf>
    <xf numFmtId="164" fontId="4" fillId="0" borderId="39" xfId="0" applyNumberFormat="1" applyFont="1" applyBorder="1" applyAlignment="1">
      <alignment horizontal="center" vertical="top" wrapText="1"/>
    </xf>
    <xf numFmtId="164" fontId="4" fillId="0" borderId="37" xfId="0" applyNumberFormat="1" applyFont="1" applyBorder="1" applyAlignment="1">
      <alignment horizontal="center" vertical="top" wrapText="1"/>
    </xf>
    <xf numFmtId="0" fontId="15" fillId="0" borderId="34" xfId="1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65" fontId="4" fillId="0" borderId="24" xfId="0" applyNumberFormat="1" applyFont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top" wrapText="1"/>
    </xf>
    <xf numFmtId="0" fontId="0" fillId="0" borderId="29" xfId="0" applyBorder="1" applyAlignment="1"/>
    <xf numFmtId="0" fontId="13" fillId="0" borderId="24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</cellXfs>
  <cellStyles count="2">
    <cellStyle name="Обычный" xfId="0" builtinId="0"/>
    <cellStyle name="Обычный_01.01.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view="pageBreakPreview" zoomScale="60" zoomScaleNormal="100" workbookViewId="0">
      <selection activeCell="D3" sqref="D3"/>
    </sheetView>
  </sheetViews>
  <sheetFormatPr defaultRowHeight="15"/>
  <cols>
    <col min="2" max="2" width="5.5703125" style="1" customWidth="1"/>
    <col min="3" max="3" width="80.7109375" bestFit="1" customWidth="1"/>
    <col min="4" max="4" width="18.5703125" bestFit="1" customWidth="1"/>
    <col min="5" max="5" width="0.5703125" customWidth="1"/>
    <col min="6" max="6" width="0.42578125" customWidth="1"/>
    <col min="7" max="7" width="0.140625" customWidth="1"/>
    <col min="8" max="8" width="16.28515625" bestFit="1" customWidth="1"/>
    <col min="262" max="262" width="80.7109375" bestFit="1" customWidth="1"/>
    <col min="263" max="263" width="18.5703125" bestFit="1" customWidth="1"/>
    <col min="264" max="264" width="16.28515625" bestFit="1" customWidth="1"/>
    <col min="518" max="518" width="80.7109375" bestFit="1" customWidth="1"/>
    <col min="519" max="519" width="18.5703125" bestFit="1" customWidth="1"/>
    <col min="520" max="520" width="16.28515625" bestFit="1" customWidth="1"/>
    <col min="774" max="774" width="80.7109375" bestFit="1" customWidth="1"/>
    <col min="775" max="775" width="18.5703125" bestFit="1" customWidth="1"/>
    <col min="776" max="776" width="16.28515625" bestFit="1" customWidth="1"/>
    <col min="1030" max="1030" width="80.7109375" bestFit="1" customWidth="1"/>
    <col min="1031" max="1031" width="18.5703125" bestFit="1" customWidth="1"/>
    <col min="1032" max="1032" width="16.28515625" bestFit="1" customWidth="1"/>
    <col min="1286" max="1286" width="80.7109375" bestFit="1" customWidth="1"/>
    <col min="1287" max="1287" width="18.5703125" bestFit="1" customWidth="1"/>
    <col min="1288" max="1288" width="16.28515625" bestFit="1" customWidth="1"/>
    <col min="1542" max="1542" width="80.7109375" bestFit="1" customWidth="1"/>
    <col min="1543" max="1543" width="18.5703125" bestFit="1" customWidth="1"/>
    <col min="1544" max="1544" width="16.28515625" bestFit="1" customWidth="1"/>
    <col min="1798" max="1798" width="80.7109375" bestFit="1" customWidth="1"/>
    <col min="1799" max="1799" width="18.5703125" bestFit="1" customWidth="1"/>
    <col min="1800" max="1800" width="16.28515625" bestFit="1" customWidth="1"/>
    <col min="2054" max="2054" width="80.7109375" bestFit="1" customWidth="1"/>
    <col min="2055" max="2055" width="18.5703125" bestFit="1" customWidth="1"/>
    <col min="2056" max="2056" width="16.28515625" bestFit="1" customWidth="1"/>
    <col min="2310" max="2310" width="80.7109375" bestFit="1" customWidth="1"/>
    <col min="2311" max="2311" width="18.5703125" bestFit="1" customWidth="1"/>
    <col min="2312" max="2312" width="16.28515625" bestFit="1" customWidth="1"/>
    <col min="2566" max="2566" width="80.7109375" bestFit="1" customWidth="1"/>
    <col min="2567" max="2567" width="18.5703125" bestFit="1" customWidth="1"/>
    <col min="2568" max="2568" width="16.28515625" bestFit="1" customWidth="1"/>
    <col min="2822" max="2822" width="80.7109375" bestFit="1" customWidth="1"/>
    <col min="2823" max="2823" width="18.5703125" bestFit="1" customWidth="1"/>
    <col min="2824" max="2824" width="16.28515625" bestFit="1" customWidth="1"/>
    <col min="3078" max="3078" width="80.7109375" bestFit="1" customWidth="1"/>
    <col min="3079" max="3079" width="18.5703125" bestFit="1" customWidth="1"/>
    <col min="3080" max="3080" width="16.28515625" bestFit="1" customWidth="1"/>
    <col min="3334" max="3334" width="80.7109375" bestFit="1" customWidth="1"/>
    <col min="3335" max="3335" width="18.5703125" bestFit="1" customWidth="1"/>
    <col min="3336" max="3336" width="16.28515625" bestFit="1" customWidth="1"/>
    <col min="3590" max="3590" width="80.7109375" bestFit="1" customWidth="1"/>
    <col min="3591" max="3591" width="18.5703125" bestFit="1" customWidth="1"/>
    <col min="3592" max="3592" width="16.28515625" bestFit="1" customWidth="1"/>
    <col min="3846" max="3846" width="80.7109375" bestFit="1" customWidth="1"/>
    <col min="3847" max="3847" width="18.5703125" bestFit="1" customWidth="1"/>
    <col min="3848" max="3848" width="16.28515625" bestFit="1" customWidth="1"/>
    <col min="4102" max="4102" width="80.7109375" bestFit="1" customWidth="1"/>
    <col min="4103" max="4103" width="18.5703125" bestFit="1" customWidth="1"/>
    <col min="4104" max="4104" width="16.28515625" bestFit="1" customWidth="1"/>
    <col min="4358" max="4358" width="80.7109375" bestFit="1" customWidth="1"/>
    <col min="4359" max="4359" width="18.5703125" bestFit="1" customWidth="1"/>
    <col min="4360" max="4360" width="16.28515625" bestFit="1" customWidth="1"/>
    <col min="4614" max="4614" width="80.7109375" bestFit="1" customWidth="1"/>
    <col min="4615" max="4615" width="18.5703125" bestFit="1" customWidth="1"/>
    <col min="4616" max="4616" width="16.28515625" bestFit="1" customWidth="1"/>
    <col min="4870" max="4870" width="80.7109375" bestFit="1" customWidth="1"/>
    <col min="4871" max="4871" width="18.5703125" bestFit="1" customWidth="1"/>
    <col min="4872" max="4872" width="16.28515625" bestFit="1" customWidth="1"/>
    <col min="5126" max="5126" width="80.7109375" bestFit="1" customWidth="1"/>
    <col min="5127" max="5127" width="18.5703125" bestFit="1" customWidth="1"/>
    <col min="5128" max="5128" width="16.28515625" bestFit="1" customWidth="1"/>
    <col min="5382" max="5382" width="80.7109375" bestFit="1" customWidth="1"/>
    <col min="5383" max="5383" width="18.5703125" bestFit="1" customWidth="1"/>
    <col min="5384" max="5384" width="16.28515625" bestFit="1" customWidth="1"/>
    <col min="5638" max="5638" width="80.7109375" bestFit="1" customWidth="1"/>
    <col min="5639" max="5639" width="18.5703125" bestFit="1" customWidth="1"/>
    <col min="5640" max="5640" width="16.28515625" bestFit="1" customWidth="1"/>
    <col min="5894" max="5894" width="80.7109375" bestFit="1" customWidth="1"/>
    <col min="5895" max="5895" width="18.5703125" bestFit="1" customWidth="1"/>
    <col min="5896" max="5896" width="16.28515625" bestFit="1" customWidth="1"/>
    <col min="6150" max="6150" width="80.7109375" bestFit="1" customWidth="1"/>
    <col min="6151" max="6151" width="18.5703125" bestFit="1" customWidth="1"/>
    <col min="6152" max="6152" width="16.28515625" bestFit="1" customWidth="1"/>
    <col min="6406" max="6406" width="80.7109375" bestFit="1" customWidth="1"/>
    <col min="6407" max="6407" width="18.5703125" bestFit="1" customWidth="1"/>
    <col min="6408" max="6408" width="16.28515625" bestFit="1" customWidth="1"/>
    <col min="6662" max="6662" width="80.7109375" bestFit="1" customWidth="1"/>
    <col min="6663" max="6663" width="18.5703125" bestFit="1" customWidth="1"/>
    <col min="6664" max="6664" width="16.28515625" bestFit="1" customWidth="1"/>
    <col min="6918" max="6918" width="80.7109375" bestFit="1" customWidth="1"/>
    <col min="6919" max="6919" width="18.5703125" bestFit="1" customWidth="1"/>
    <col min="6920" max="6920" width="16.28515625" bestFit="1" customWidth="1"/>
    <col min="7174" max="7174" width="80.7109375" bestFit="1" customWidth="1"/>
    <col min="7175" max="7175" width="18.5703125" bestFit="1" customWidth="1"/>
    <col min="7176" max="7176" width="16.28515625" bestFit="1" customWidth="1"/>
    <col min="7430" max="7430" width="80.7109375" bestFit="1" customWidth="1"/>
    <col min="7431" max="7431" width="18.5703125" bestFit="1" customWidth="1"/>
    <col min="7432" max="7432" width="16.28515625" bestFit="1" customWidth="1"/>
    <col min="7686" max="7686" width="80.7109375" bestFit="1" customWidth="1"/>
    <col min="7687" max="7687" width="18.5703125" bestFit="1" customWidth="1"/>
    <col min="7688" max="7688" width="16.28515625" bestFit="1" customWidth="1"/>
    <col min="7942" max="7942" width="80.7109375" bestFit="1" customWidth="1"/>
    <col min="7943" max="7943" width="18.5703125" bestFit="1" customWidth="1"/>
    <col min="7944" max="7944" width="16.28515625" bestFit="1" customWidth="1"/>
    <col min="8198" max="8198" width="80.7109375" bestFit="1" customWidth="1"/>
    <col min="8199" max="8199" width="18.5703125" bestFit="1" customWidth="1"/>
    <col min="8200" max="8200" width="16.28515625" bestFit="1" customWidth="1"/>
    <col min="8454" max="8454" width="80.7109375" bestFit="1" customWidth="1"/>
    <col min="8455" max="8455" width="18.5703125" bestFit="1" customWidth="1"/>
    <col min="8456" max="8456" width="16.28515625" bestFit="1" customWidth="1"/>
    <col min="8710" max="8710" width="80.7109375" bestFit="1" customWidth="1"/>
    <col min="8711" max="8711" width="18.5703125" bestFit="1" customWidth="1"/>
    <col min="8712" max="8712" width="16.28515625" bestFit="1" customWidth="1"/>
    <col min="8966" max="8966" width="80.7109375" bestFit="1" customWidth="1"/>
    <col min="8967" max="8967" width="18.5703125" bestFit="1" customWidth="1"/>
    <col min="8968" max="8968" width="16.28515625" bestFit="1" customWidth="1"/>
    <col min="9222" max="9222" width="80.7109375" bestFit="1" customWidth="1"/>
    <col min="9223" max="9223" width="18.5703125" bestFit="1" customWidth="1"/>
    <col min="9224" max="9224" width="16.28515625" bestFit="1" customWidth="1"/>
    <col min="9478" max="9478" width="80.7109375" bestFit="1" customWidth="1"/>
    <col min="9479" max="9479" width="18.5703125" bestFit="1" customWidth="1"/>
    <col min="9480" max="9480" width="16.28515625" bestFit="1" customWidth="1"/>
    <col min="9734" max="9734" width="80.7109375" bestFit="1" customWidth="1"/>
    <col min="9735" max="9735" width="18.5703125" bestFit="1" customWidth="1"/>
    <col min="9736" max="9736" width="16.28515625" bestFit="1" customWidth="1"/>
    <col min="9990" max="9990" width="80.7109375" bestFit="1" customWidth="1"/>
    <col min="9991" max="9991" width="18.5703125" bestFit="1" customWidth="1"/>
    <col min="9992" max="9992" width="16.28515625" bestFit="1" customWidth="1"/>
    <col min="10246" max="10246" width="80.7109375" bestFit="1" customWidth="1"/>
    <col min="10247" max="10247" width="18.5703125" bestFit="1" customWidth="1"/>
    <col min="10248" max="10248" width="16.28515625" bestFit="1" customWidth="1"/>
    <col min="10502" max="10502" width="80.7109375" bestFit="1" customWidth="1"/>
    <col min="10503" max="10503" width="18.5703125" bestFit="1" customWidth="1"/>
    <col min="10504" max="10504" width="16.28515625" bestFit="1" customWidth="1"/>
    <col min="10758" max="10758" width="80.7109375" bestFit="1" customWidth="1"/>
    <col min="10759" max="10759" width="18.5703125" bestFit="1" customWidth="1"/>
    <col min="10760" max="10760" width="16.28515625" bestFit="1" customWidth="1"/>
    <col min="11014" max="11014" width="80.7109375" bestFit="1" customWidth="1"/>
    <col min="11015" max="11015" width="18.5703125" bestFit="1" customWidth="1"/>
    <col min="11016" max="11016" width="16.28515625" bestFit="1" customWidth="1"/>
    <col min="11270" max="11270" width="80.7109375" bestFit="1" customWidth="1"/>
    <col min="11271" max="11271" width="18.5703125" bestFit="1" customWidth="1"/>
    <col min="11272" max="11272" width="16.28515625" bestFit="1" customWidth="1"/>
    <col min="11526" max="11526" width="80.7109375" bestFit="1" customWidth="1"/>
    <col min="11527" max="11527" width="18.5703125" bestFit="1" customWidth="1"/>
    <col min="11528" max="11528" width="16.28515625" bestFit="1" customWidth="1"/>
    <col min="11782" max="11782" width="80.7109375" bestFit="1" customWidth="1"/>
    <col min="11783" max="11783" width="18.5703125" bestFit="1" customWidth="1"/>
    <col min="11784" max="11784" width="16.28515625" bestFit="1" customWidth="1"/>
    <col min="12038" max="12038" width="80.7109375" bestFit="1" customWidth="1"/>
    <col min="12039" max="12039" width="18.5703125" bestFit="1" customWidth="1"/>
    <col min="12040" max="12040" width="16.28515625" bestFit="1" customWidth="1"/>
    <col min="12294" max="12294" width="80.7109375" bestFit="1" customWidth="1"/>
    <col min="12295" max="12295" width="18.5703125" bestFit="1" customWidth="1"/>
    <col min="12296" max="12296" width="16.28515625" bestFit="1" customWidth="1"/>
    <col min="12550" max="12550" width="80.7109375" bestFit="1" customWidth="1"/>
    <col min="12551" max="12551" width="18.5703125" bestFit="1" customWidth="1"/>
    <col min="12552" max="12552" width="16.28515625" bestFit="1" customWidth="1"/>
    <col min="12806" max="12806" width="80.7109375" bestFit="1" customWidth="1"/>
    <col min="12807" max="12807" width="18.5703125" bestFit="1" customWidth="1"/>
    <col min="12808" max="12808" width="16.28515625" bestFit="1" customWidth="1"/>
    <col min="13062" max="13062" width="80.7109375" bestFit="1" customWidth="1"/>
    <col min="13063" max="13063" width="18.5703125" bestFit="1" customWidth="1"/>
    <col min="13064" max="13064" width="16.28515625" bestFit="1" customWidth="1"/>
    <col min="13318" max="13318" width="80.7109375" bestFit="1" customWidth="1"/>
    <col min="13319" max="13319" width="18.5703125" bestFit="1" customWidth="1"/>
    <col min="13320" max="13320" width="16.28515625" bestFit="1" customWidth="1"/>
    <col min="13574" max="13574" width="80.7109375" bestFit="1" customWidth="1"/>
    <col min="13575" max="13575" width="18.5703125" bestFit="1" customWidth="1"/>
    <col min="13576" max="13576" width="16.28515625" bestFit="1" customWidth="1"/>
    <col min="13830" max="13830" width="80.7109375" bestFit="1" customWidth="1"/>
    <col min="13831" max="13831" width="18.5703125" bestFit="1" customWidth="1"/>
    <col min="13832" max="13832" width="16.28515625" bestFit="1" customWidth="1"/>
    <col min="14086" max="14086" width="80.7109375" bestFit="1" customWidth="1"/>
    <col min="14087" max="14087" width="18.5703125" bestFit="1" customWidth="1"/>
    <col min="14088" max="14088" width="16.28515625" bestFit="1" customWidth="1"/>
    <col min="14342" max="14342" width="80.7109375" bestFit="1" customWidth="1"/>
    <col min="14343" max="14343" width="18.5703125" bestFit="1" customWidth="1"/>
    <col min="14344" max="14344" width="16.28515625" bestFit="1" customWidth="1"/>
    <col min="14598" max="14598" width="80.7109375" bestFit="1" customWidth="1"/>
    <col min="14599" max="14599" width="18.5703125" bestFit="1" customWidth="1"/>
    <col min="14600" max="14600" width="16.28515625" bestFit="1" customWidth="1"/>
    <col min="14854" max="14854" width="80.7109375" bestFit="1" customWidth="1"/>
    <col min="14855" max="14855" width="18.5703125" bestFit="1" customWidth="1"/>
    <col min="14856" max="14856" width="16.28515625" bestFit="1" customWidth="1"/>
    <col min="15110" max="15110" width="80.7109375" bestFit="1" customWidth="1"/>
    <col min="15111" max="15111" width="18.5703125" bestFit="1" customWidth="1"/>
    <col min="15112" max="15112" width="16.28515625" bestFit="1" customWidth="1"/>
    <col min="15366" max="15366" width="80.7109375" bestFit="1" customWidth="1"/>
    <col min="15367" max="15367" width="18.5703125" bestFit="1" customWidth="1"/>
    <col min="15368" max="15368" width="16.28515625" bestFit="1" customWidth="1"/>
    <col min="15622" max="15622" width="80.7109375" bestFit="1" customWidth="1"/>
    <col min="15623" max="15623" width="18.5703125" bestFit="1" customWidth="1"/>
    <col min="15624" max="15624" width="16.28515625" bestFit="1" customWidth="1"/>
    <col min="15878" max="15878" width="80.7109375" bestFit="1" customWidth="1"/>
    <col min="15879" max="15879" width="18.5703125" bestFit="1" customWidth="1"/>
    <col min="15880" max="15880" width="16.28515625" bestFit="1" customWidth="1"/>
    <col min="16134" max="16134" width="80.7109375" bestFit="1" customWidth="1"/>
    <col min="16135" max="16135" width="18.5703125" bestFit="1" customWidth="1"/>
    <col min="16136" max="16136" width="16.28515625" bestFit="1" customWidth="1"/>
  </cols>
  <sheetData>
    <row r="1" spans="2:11" ht="3" customHeight="1"/>
    <row r="2" spans="2:11" hidden="1"/>
    <row r="3" spans="2:11" ht="16.5" customHeight="1">
      <c r="C3" s="2" t="s">
        <v>1</v>
      </c>
      <c r="D3" s="3" t="s">
        <v>115</v>
      </c>
      <c r="E3" s="3"/>
      <c r="F3" s="3"/>
      <c r="G3" s="3"/>
      <c r="H3" s="3"/>
    </row>
    <row r="4" spans="2:11" ht="20.25">
      <c r="B4" s="4"/>
      <c r="C4" s="5" t="s">
        <v>67</v>
      </c>
      <c r="D4" s="6"/>
      <c r="E4" s="6"/>
      <c r="F4" s="6"/>
      <c r="G4" s="6"/>
      <c r="H4" s="3"/>
    </row>
    <row r="5" spans="2:11" ht="15.75">
      <c r="B5" s="4"/>
      <c r="C5" s="30" t="s">
        <v>108</v>
      </c>
    </row>
    <row r="6" spans="2:11" ht="0.75" customHeight="1" thickBot="1">
      <c r="B6" s="4"/>
      <c r="C6" s="7"/>
    </row>
    <row r="7" spans="2:11" ht="19.5" customHeight="1" thickBot="1">
      <c r="B7" s="8" t="s">
        <v>2</v>
      </c>
      <c r="C7" s="9" t="s">
        <v>3</v>
      </c>
      <c r="D7" s="10" t="s">
        <v>109</v>
      </c>
      <c r="E7" s="10" t="s">
        <v>98</v>
      </c>
      <c r="F7" s="10" t="s">
        <v>99</v>
      </c>
      <c r="G7" s="10" t="s">
        <v>100</v>
      </c>
      <c r="H7" s="41" t="s">
        <v>68</v>
      </c>
    </row>
    <row r="8" spans="2:11" ht="21" hidden="1" customHeight="1" thickBot="1">
      <c r="B8" s="89" t="s">
        <v>114</v>
      </c>
      <c r="C8" s="90"/>
      <c r="D8" s="90"/>
      <c r="E8" s="90"/>
      <c r="F8" s="90"/>
      <c r="G8" s="90"/>
      <c r="H8" s="91"/>
    </row>
    <row r="9" spans="2:11" ht="18" customHeight="1" thickBot="1">
      <c r="B9" s="44" t="s">
        <v>4</v>
      </c>
      <c r="C9" s="45" t="s">
        <v>5</v>
      </c>
      <c r="D9" s="46">
        <f>'Штатний розклад'!J20*12/1000</f>
        <v>792</v>
      </c>
      <c r="E9" s="76">
        <v>615.6</v>
      </c>
      <c r="F9" s="76">
        <v>584.6</v>
      </c>
      <c r="G9" s="76">
        <f>E9-F9</f>
        <v>31</v>
      </c>
      <c r="H9" s="31" t="s">
        <v>6</v>
      </c>
    </row>
    <row r="10" spans="2:11" ht="15.75" customHeight="1" thickBot="1">
      <c r="B10" s="12" t="s">
        <v>7</v>
      </c>
      <c r="C10" s="14" t="s">
        <v>8</v>
      </c>
      <c r="D10" s="15">
        <f>D9*0.22</f>
        <v>174.24</v>
      </c>
      <c r="E10" s="77">
        <v>135.4</v>
      </c>
      <c r="F10" s="77">
        <v>126.1</v>
      </c>
      <c r="G10" s="76">
        <f t="shared" ref="G10:G32" si="0">E10-F10</f>
        <v>9.3000000000000114</v>
      </c>
      <c r="H10" s="33" t="s">
        <v>9</v>
      </c>
    </row>
    <row r="11" spans="2:11" ht="18" customHeight="1" thickBot="1">
      <c r="B11" s="12" t="s">
        <v>10</v>
      </c>
      <c r="C11" s="14" t="s">
        <v>11</v>
      </c>
      <c r="D11" s="15">
        <v>2</v>
      </c>
      <c r="E11" s="77">
        <v>3</v>
      </c>
      <c r="F11" s="77">
        <v>1.6</v>
      </c>
      <c r="G11" s="76">
        <f t="shared" si="0"/>
        <v>1.4</v>
      </c>
      <c r="H11" s="33" t="s">
        <v>9</v>
      </c>
      <c r="K11" s="42"/>
    </row>
    <row r="12" spans="2:11" ht="15.75" customHeight="1" thickBot="1">
      <c r="B12" s="12" t="s">
        <v>12</v>
      </c>
      <c r="C12" s="14" t="s">
        <v>96</v>
      </c>
      <c r="D12" s="15">
        <v>175</v>
      </c>
      <c r="E12" s="77">
        <v>110</v>
      </c>
      <c r="F12" s="77">
        <v>122.7</v>
      </c>
      <c r="G12" s="76">
        <f t="shared" si="0"/>
        <v>-12.700000000000003</v>
      </c>
      <c r="H12" s="33" t="s">
        <v>13</v>
      </c>
    </row>
    <row r="13" spans="2:11" ht="18" customHeight="1" thickBot="1">
      <c r="B13" s="12" t="s">
        <v>16</v>
      </c>
      <c r="C13" s="14" t="s">
        <v>14</v>
      </c>
      <c r="D13" s="15">
        <v>5</v>
      </c>
      <c r="E13" s="77">
        <v>0</v>
      </c>
      <c r="F13" s="77">
        <v>0</v>
      </c>
      <c r="G13" s="76">
        <f t="shared" si="0"/>
        <v>0</v>
      </c>
      <c r="H13" s="33" t="s">
        <v>15</v>
      </c>
    </row>
    <row r="14" spans="2:11" ht="18.75" customHeight="1" thickBot="1">
      <c r="B14" s="12" t="s">
        <v>18</v>
      </c>
      <c r="C14" s="14" t="s">
        <v>111</v>
      </c>
      <c r="D14" s="15">
        <v>8</v>
      </c>
      <c r="E14" s="77">
        <v>0</v>
      </c>
      <c r="F14" s="77">
        <v>0</v>
      </c>
      <c r="G14" s="76">
        <f t="shared" si="0"/>
        <v>0</v>
      </c>
      <c r="H14" s="33" t="s">
        <v>17</v>
      </c>
    </row>
    <row r="15" spans="2:11" ht="18" customHeight="1" thickBot="1">
      <c r="B15" s="12" t="s">
        <v>21</v>
      </c>
      <c r="C15" s="14" t="s">
        <v>19</v>
      </c>
      <c r="D15" s="15">
        <v>35</v>
      </c>
      <c r="E15" s="77">
        <v>31.2</v>
      </c>
      <c r="F15" s="77">
        <v>28.1</v>
      </c>
      <c r="G15" s="76">
        <f t="shared" si="0"/>
        <v>3.0999999999999979</v>
      </c>
      <c r="H15" s="32" t="s">
        <v>20</v>
      </c>
    </row>
    <row r="16" spans="2:11" ht="16.5" customHeight="1" thickBot="1">
      <c r="B16" s="12" t="s">
        <v>23</v>
      </c>
      <c r="C16" s="16" t="s">
        <v>22</v>
      </c>
      <c r="D16" s="15">
        <v>38</v>
      </c>
      <c r="E16" s="77">
        <v>0</v>
      </c>
      <c r="F16" s="77">
        <v>19.5</v>
      </c>
      <c r="G16" s="76">
        <f t="shared" si="0"/>
        <v>-19.5</v>
      </c>
      <c r="H16" s="33" t="s">
        <v>17</v>
      </c>
    </row>
    <row r="17" spans="2:8" ht="18" customHeight="1" thickBot="1">
      <c r="B17" s="12" t="s">
        <v>26</v>
      </c>
      <c r="C17" s="14" t="s">
        <v>24</v>
      </c>
      <c r="D17" s="15">
        <v>52</v>
      </c>
      <c r="E17" s="77">
        <v>26.5</v>
      </c>
      <c r="F17" s="77">
        <v>33.5</v>
      </c>
      <c r="G17" s="76">
        <f t="shared" si="0"/>
        <v>-7</v>
      </c>
      <c r="H17" s="33" t="s">
        <v>25</v>
      </c>
    </row>
    <row r="18" spans="2:8" ht="18" customHeight="1" thickBot="1">
      <c r="B18" s="12" t="s">
        <v>28</v>
      </c>
      <c r="C18" s="14" t="s">
        <v>112</v>
      </c>
      <c r="D18" s="13">
        <v>45</v>
      </c>
      <c r="E18" s="78">
        <v>15.1</v>
      </c>
      <c r="F18" s="78">
        <v>21.3</v>
      </c>
      <c r="G18" s="76">
        <f t="shared" si="0"/>
        <v>-6.2000000000000011</v>
      </c>
      <c r="H18" s="33" t="s">
        <v>27</v>
      </c>
    </row>
    <row r="19" spans="2:8" ht="17.25" customHeight="1" thickBot="1">
      <c r="B19" s="12" t="s">
        <v>30</v>
      </c>
      <c r="C19" s="17" t="s">
        <v>29</v>
      </c>
      <c r="D19" s="13">
        <v>5</v>
      </c>
      <c r="E19" s="78">
        <v>3.9</v>
      </c>
      <c r="F19" s="78">
        <v>2.2000000000000002</v>
      </c>
      <c r="G19" s="76">
        <f t="shared" si="0"/>
        <v>1.6999999999999997</v>
      </c>
      <c r="H19" s="32" t="s">
        <v>20</v>
      </c>
    </row>
    <row r="20" spans="2:8" ht="18.75" customHeight="1" thickBot="1">
      <c r="B20" s="12" t="s">
        <v>32</v>
      </c>
      <c r="C20" s="18" t="s">
        <v>31</v>
      </c>
      <c r="D20" s="13">
        <v>10</v>
      </c>
      <c r="E20" s="78">
        <v>1.6</v>
      </c>
      <c r="F20" s="78">
        <v>1.9</v>
      </c>
      <c r="G20" s="76">
        <f t="shared" si="0"/>
        <v>-0.29999999999999982</v>
      </c>
      <c r="H20" s="32" t="s">
        <v>20</v>
      </c>
    </row>
    <row r="21" spans="2:8" ht="17.25" customHeight="1" thickBot="1">
      <c r="B21" s="12" t="s">
        <v>34</v>
      </c>
      <c r="C21" s="18" t="s">
        <v>33</v>
      </c>
      <c r="D21" s="13">
        <v>25</v>
      </c>
      <c r="E21" s="78">
        <v>9</v>
      </c>
      <c r="F21" s="78">
        <v>8.5</v>
      </c>
      <c r="G21" s="76">
        <f t="shared" si="0"/>
        <v>0.5</v>
      </c>
      <c r="H21" s="33" t="s">
        <v>15</v>
      </c>
    </row>
    <row r="22" spans="2:8" ht="17.25" customHeight="1" thickBot="1">
      <c r="B22" s="12" t="s">
        <v>36</v>
      </c>
      <c r="C22" s="17" t="s">
        <v>35</v>
      </c>
      <c r="D22" s="13">
        <v>18</v>
      </c>
      <c r="E22" s="78">
        <v>0</v>
      </c>
      <c r="F22" s="78">
        <v>0</v>
      </c>
      <c r="G22" s="76">
        <f t="shared" si="0"/>
        <v>0</v>
      </c>
      <c r="H22" s="33" t="s">
        <v>15</v>
      </c>
    </row>
    <row r="23" spans="2:8" ht="17.25" customHeight="1" thickBot="1">
      <c r="B23" s="12" t="s">
        <v>39</v>
      </c>
      <c r="C23" s="18" t="s">
        <v>37</v>
      </c>
      <c r="D23" s="13">
        <v>36</v>
      </c>
      <c r="E23" s="78">
        <v>0</v>
      </c>
      <c r="F23" s="78">
        <v>0</v>
      </c>
      <c r="G23" s="76">
        <f t="shared" si="0"/>
        <v>0</v>
      </c>
      <c r="H23" s="33" t="s">
        <v>38</v>
      </c>
    </row>
    <row r="24" spans="2:8" ht="17.25" customHeight="1" thickBot="1">
      <c r="B24" s="12" t="s">
        <v>43</v>
      </c>
      <c r="C24" s="18" t="s">
        <v>40</v>
      </c>
      <c r="D24" s="13">
        <v>23</v>
      </c>
      <c r="E24" s="78">
        <v>9</v>
      </c>
      <c r="F24" s="78">
        <v>9.6</v>
      </c>
      <c r="G24" s="76">
        <f t="shared" si="0"/>
        <v>-0.59999999999999964</v>
      </c>
      <c r="H24" s="32" t="s">
        <v>20</v>
      </c>
    </row>
    <row r="25" spans="2:8" ht="21.75" customHeight="1" thickBot="1">
      <c r="B25" s="12" t="s">
        <v>44</v>
      </c>
      <c r="C25" s="18" t="s">
        <v>41</v>
      </c>
      <c r="D25" s="13">
        <v>16.5</v>
      </c>
      <c r="E25" s="78">
        <v>9.6</v>
      </c>
      <c r="F25" s="78">
        <v>6.8</v>
      </c>
      <c r="G25" s="76">
        <f t="shared" si="0"/>
        <v>2.8</v>
      </c>
      <c r="H25" s="32" t="s">
        <v>42</v>
      </c>
    </row>
    <row r="26" spans="2:8" ht="20.25" customHeight="1" thickBot="1">
      <c r="B26" s="12" t="s">
        <v>45</v>
      </c>
      <c r="C26" s="17" t="s">
        <v>110</v>
      </c>
      <c r="D26" s="13">
        <v>16</v>
      </c>
      <c r="E26" s="78">
        <v>10.5</v>
      </c>
      <c r="F26" s="78">
        <v>6.7</v>
      </c>
      <c r="G26" s="76">
        <f t="shared" si="0"/>
        <v>3.8</v>
      </c>
      <c r="H26" s="32" t="s">
        <v>20</v>
      </c>
    </row>
    <row r="27" spans="2:8" ht="18.75" customHeight="1" thickBot="1">
      <c r="B27" s="12" t="s">
        <v>48</v>
      </c>
      <c r="C27" s="18" t="s">
        <v>113</v>
      </c>
      <c r="D27" s="13">
        <v>70</v>
      </c>
      <c r="E27" s="78">
        <v>22.8</v>
      </c>
      <c r="F27" s="78">
        <v>26</v>
      </c>
      <c r="G27" s="76">
        <f t="shared" si="0"/>
        <v>-3.1999999999999993</v>
      </c>
      <c r="H27" s="32" t="s">
        <v>20</v>
      </c>
    </row>
    <row r="28" spans="2:8" ht="36" customHeight="1" thickBot="1">
      <c r="B28" s="12" t="s">
        <v>50</v>
      </c>
      <c r="C28" s="19" t="s">
        <v>46</v>
      </c>
      <c r="D28" s="13">
        <v>41</v>
      </c>
      <c r="E28" s="79">
        <v>30</v>
      </c>
      <c r="F28" s="79">
        <v>58</v>
      </c>
      <c r="G28" s="76">
        <f t="shared" si="0"/>
        <v>-28</v>
      </c>
      <c r="H28" s="34" t="s">
        <v>47</v>
      </c>
    </row>
    <row r="29" spans="2:8" ht="20.25" customHeight="1" thickBot="1">
      <c r="B29" s="12" t="s">
        <v>52</v>
      </c>
      <c r="C29" s="18" t="s">
        <v>49</v>
      </c>
      <c r="D29" s="13">
        <v>66</v>
      </c>
      <c r="E29" s="78">
        <v>15.8</v>
      </c>
      <c r="F29" s="78">
        <v>20</v>
      </c>
      <c r="G29" s="76">
        <f t="shared" si="0"/>
        <v>-4.1999999999999993</v>
      </c>
      <c r="H29" s="32" t="s">
        <v>20</v>
      </c>
    </row>
    <row r="30" spans="2:8" ht="33.75" customHeight="1" thickBot="1">
      <c r="B30" s="20" t="s">
        <v>54</v>
      </c>
      <c r="C30" s="18" t="s">
        <v>51</v>
      </c>
      <c r="D30" s="15">
        <v>240</v>
      </c>
      <c r="E30" s="80"/>
      <c r="F30" s="80"/>
      <c r="G30" s="76">
        <f t="shared" si="0"/>
        <v>0</v>
      </c>
      <c r="H30" s="35" t="s">
        <v>20</v>
      </c>
    </row>
    <row r="31" spans="2:8" ht="19.5" customHeight="1" thickBot="1">
      <c r="B31" s="12" t="s">
        <v>101</v>
      </c>
      <c r="C31" s="17" t="s">
        <v>97</v>
      </c>
      <c r="D31" s="13">
        <v>19</v>
      </c>
      <c r="E31" s="79">
        <v>25.6</v>
      </c>
      <c r="F31" s="79">
        <v>27.1</v>
      </c>
      <c r="G31" s="76">
        <f t="shared" si="0"/>
        <v>-1.5</v>
      </c>
      <c r="H31" s="36" t="s">
        <v>53</v>
      </c>
    </row>
    <row r="32" spans="2:8" ht="30" customHeight="1" thickBot="1">
      <c r="B32" s="20" t="s">
        <v>102</v>
      </c>
      <c r="C32" s="18" t="s">
        <v>55</v>
      </c>
      <c r="D32" s="15">
        <v>38</v>
      </c>
      <c r="E32" s="77">
        <v>0</v>
      </c>
      <c r="F32" s="77">
        <v>0</v>
      </c>
      <c r="G32" s="76">
        <f t="shared" si="0"/>
        <v>0</v>
      </c>
      <c r="H32" s="33" t="s">
        <v>56</v>
      </c>
    </row>
    <row r="33" spans="2:11" ht="20.25" customHeight="1" thickBot="1">
      <c r="B33" s="94" t="s">
        <v>70</v>
      </c>
      <c r="C33" s="93"/>
      <c r="D33" s="51">
        <f>SUM(D9:D32)</f>
        <v>1949.74</v>
      </c>
      <c r="E33" s="81">
        <f>SUM(E9:E32)</f>
        <v>1074.5999999999999</v>
      </c>
      <c r="F33" s="81">
        <f>SUM(F9:F32)</f>
        <v>1104.2</v>
      </c>
      <c r="G33" s="76">
        <f>SUM(G9:G32)</f>
        <v>-29.599999999999991</v>
      </c>
      <c r="H33" s="52"/>
    </row>
    <row r="34" spans="2:11" ht="19.5" customHeight="1" thickBot="1">
      <c r="B34" s="86" t="s">
        <v>69</v>
      </c>
      <c r="C34" s="87"/>
      <c r="D34" s="87"/>
      <c r="E34" s="87"/>
      <c r="F34" s="87"/>
      <c r="G34" s="87"/>
      <c r="H34" s="88"/>
    </row>
    <row r="35" spans="2:11" ht="20.25" customHeight="1">
      <c r="B35" s="47" t="s">
        <v>4</v>
      </c>
      <c r="C35" s="48" t="s">
        <v>57</v>
      </c>
      <c r="D35" s="49">
        <v>77.400000000000006</v>
      </c>
      <c r="E35" s="83">
        <v>54</v>
      </c>
      <c r="F35" s="83">
        <v>55.5</v>
      </c>
      <c r="G35" s="83">
        <f>E35-F35</f>
        <v>-1.5</v>
      </c>
      <c r="H35" s="50"/>
    </row>
    <row r="36" spans="2:11" ht="20.25" customHeight="1">
      <c r="B36" s="37" t="s">
        <v>7</v>
      </c>
      <c r="C36" s="24" t="s">
        <v>58</v>
      </c>
      <c r="D36" s="25">
        <v>12</v>
      </c>
      <c r="E36" s="25">
        <v>36</v>
      </c>
      <c r="F36" s="25">
        <v>12</v>
      </c>
      <c r="G36" s="83">
        <f t="shared" ref="G36:G38" si="1">E36-F36</f>
        <v>24</v>
      </c>
      <c r="H36" s="38"/>
    </row>
    <row r="37" spans="2:11" ht="20.25" customHeight="1">
      <c r="B37" s="37" t="s">
        <v>10</v>
      </c>
      <c r="C37" s="24" t="s">
        <v>59</v>
      </c>
      <c r="D37" s="26">
        <v>3.6</v>
      </c>
      <c r="E37" s="26">
        <v>14.4</v>
      </c>
      <c r="F37" s="26">
        <v>17.2</v>
      </c>
      <c r="G37" s="83">
        <f t="shared" si="1"/>
        <v>-2.7999999999999989</v>
      </c>
      <c r="H37" s="39"/>
      <c r="K37" s="43"/>
    </row>
    <row r="38" spans="2:11" ht="21.75" customHeight="1">
      <c r="B38" s="37" t="s">
        <v>12</v>
      </c>
      <c r="C38" s="28" t="s">
        <v>60</v>
      </c>
      <c r="D38" s="26">
        <v>100</v>
      </c>
      <c r="E38" s="26">
        <v>42</v>
      </c>
      <c r="F38" s="26">
        <v>101</v>
      </c>
      <c r="G38" s="83">
        <f t="shared" si="1"/>
        <v>-59</v>
      </c>
      <c r="H38" s="38"/>
    </row>
    <row r="39" spans="2:11" ht="22.5" customHeight="1" thickBot="1">
      <c r="B39" s="92" t="s">
        <v>70</v>
      </c>
      <c r="C39" s="93"/>
      <c r="D39" s="53">
        <f>SUM(D35:D38)</f>
        <v>193</v>
      </c>
      <c r="E39" s="82">
        <f>SUM(E35:E38)</f>
        <v>146.4</v>
      </c>
      <c r="F39" s="82">
        <f>SUM(F35:F38)</f>
        <v>185.7</v>
      </c>
      <c r="G39" s="82">
        <f>SUM(G35:G38)</f>
        <v>-39.299999999999997</v>
      </c>
      <c r="H39" s="40"/>
    </row>
    <row r="40" spans="2:11" ht="1.5" customHeight="1">
      <c r="C40" s="21"/>
      <c r="D40" s="22"/>
      <c r="E40" s="22"/>
      <c r="F40" s="22"/>
      <c r="G40" s="22"/>
      <c r="H40" s="29"/>
    </row>
    <row r="41" spans="2:11" ht="18" customHeight="1">
      <c r="B41" s="23"/>
      <c r="C41" s="24" t="s">
        <v>61</v>
      </c>
      <c r="D41" s="26">
        <f>D33</f>
        <v>1949.74</v>
      </c>
      <c r="E41" s="26"/>
      <c r="F41" s="26"/>
      <c r="G41" s="26"/>
      <c r="H41" s="54"/>
    </row>
    <row r="42" spans="2:11" ht="18.75" customHeight="1">
      <c r="B42" s="23"/>
      <c r="C42" s="24" t="s">
        <v>62</v>
      </c>
      <c r="D42" s="55">
        <f>D39</f>
        <v>193</v>
      </c>
      <c r="E42" s="55"/>
      <c r="F42" s="55"/>
      <c r="G42" s="55"/>
      <c r="H42" s="27"/>
    </row>
    <row r="43" spans="2:11" ht="17.25" customHeight="1">
      <c r="B43" s="23"/>
      <c r="C43" s="24" t="s">
        <v>63</v>
      </c>
      <c r="D43" s="55">
        <f>D41-D42</f>
        <v>1756.74</v>
      </c>
      <c r="E43" s="55"/>
      <c r="F43" s="55"/>
      <c r="G43" s="55"/>
      <c r="H43" s="27"/>
    </row>
    <row r="44" spans="2:11" ht="18" customHeight="1">
      <c r="B44" s="23"/>
      <c r="C44" s="24" t="s">
        <v>95</v>
      </c>
      <c r="D44" s="25">
        <v>1268</v>
      </c>
      <c r="E44" s="25"/>
      <c r="F44" s="25"/>
      <c r="G44" s="25"/>
      <c r="H44" s="54"/>
    </row>
    <row r="45" spans="2:11">
      <c r="B45" s="23"/>
      <c r="C45" s="95" t="s">
        <v>71</v>
      </c>
      <c r="D45" s="85">
        <v>48</v>
      </c>
      <c r="E45" s="56"/>
      <c r="F45" s="56"/>
      <c r="G45" s="56"/>
      <c r="H45" s="11"/>
    </row>
    <row r="46" spans="2:11" ht="18" customHeight="1">
      <c r="B46" s="23"/>
      <c r="C46" s="96"/>
      <c r="D46" s="85"/>
      <c r="E46" s="56"/>
      <c r="F46" s="56"/>
      <c r="G46" s="56"/>
      <c r="H46" s="11"/>
    </row>
    <row r="47" spans="2:11" ht="18.75" customHeight="1">
      <c r="B47" s="23"/>
      <c r="C47" s="24" t="s">
        <v>72</v>
      </c>
      <c r="D47" s="25">
        <f>D44-D45</f>
        <v>1220</v>
      </c>
      <c r="E47" s="25"/>
      <c r="F47" s="25"/>
      <c r="G47" s="25"/>
      <c r="H47" s="11"/>
    </row>
    <row r="48" spans="2:11" ht="22.5" customHeight="1">
      <c r="B48" s="23"/>
      <c r="C48" s="74" t="s">
        <v>73</v>
      </c>
      <c r="D48" s="75">
        <f>(D43*1000)/(12*D47)</f>
        <v>119.99590163934427</v>
      </c>
      <c r="E48" s="75"/>
      <c r="F48" s="75"/>
      <c r="G48" s="75"/>
      <c r="H48" s="11"/>
    </row>
    <row r="49" spans="2:8" ht="18.75" customHeight="1">
      <c r="B49" s="23"/>
      <c r="C49" s="24" t="s">
        <v>64</v>
      </c>
      <c r="D49" s="25">
        <f>D48*12</f>
        <v>1439.9508196721313</v>
      </c>
      <c r="E49" s="25"/>
      <c r="F49" s="25"/>
      <c r="G49" s="25"/>
      <c r="H49" s="11"/>
    </row>
    <row r="50" spans="2:8" hidden="1"/>
    <row r="51" spans="2:8" hidden="1"/>
    <row r="53" spans="2:8">
      <c r="C53" t="s">
        <v>65</v>
      </c>
    </row>
    <row r="54" spans="2:8" ht="24" customHeight="1">
      <c r="C54" t="s">
        <v>66</v>
      </c>
    </row>
  </sheetData>
  <mergeCells count="6">
    <mergeCell ref="D45:D46"/>
    <mergeCell ref="B34:H34"/>
    <mergeCell ref="B8:H8"/>
    <mergeCell ref="B39:C39"/>
    <mergeCell ref="B33:C33"/>
    <mergeCell ref="C45:C46"/>
  </mergeCells>
  <pageMargins left="0.7" right="0.7" top="0.75" bottom="0.75" header="0.3" footer="0.3"/>
  <pageSetup paperSize="9" scale="80" orientation="portrait" verticalDpi="0" r:id="rId1"/>
  <colBreaks count="2" manualBreakCount="2">
    <brk id="1" max="1048575" man="1"/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Layout" zoomScaleNormal="100" workbookViewId="0">
      <selection activeCell="J1" sqref="J1"/>
    </sheetView>
  </sheetViews>
  <sheetFormatPr defaultRowHeight="15"/>
  <cols>
    <col min="1" max="1" width="14" customWidth="1"/>
    <col min="2" max="2" width="13.140625" customWidth="1"/>
    <col min="4" max="4" width="24.140625" customWidth="1"/>
    <col min="7" max="7" width="9" customWidth="1"/>
    <col min="8" max="8" width="4.42578125" hidden="1" customWidth="1"/>
    <col min="9" max="9" width="9.140625" hidden="1" customWidth="1"/>
    <col min="10" max="10" width="12.28515625" customWidth="1"/>
    <col min="11" max="11" width="15.7109375" customWidth="1"/>
    <col min="12" max="12" width="37" customWidth="1"/>
  </cols>
  <sheetData>
    <row r="1" spans="1:12">
      <c r="I1" t="s">
        <v>0</v>
      </c>
      <c r="J1" t="s">
        <v>116</v>
      </c>
    </row>
    <row r="2" spans="1:12" ht="16.5">
      <c r="A2" s="129" t="s">
        <v>105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6.5">
      <c r="A3" s="129" t="s">
        <v>104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6.5">
      <c r="A4" s="129" t="s">
        <v>106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6.5">
      <c r="A5" s="129" t="s">
        <v>107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ht="16.5">
      <c r="A6" s="129" t="s">
        <v>103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6.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17.25" thickBo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ht="28.5" customHeight="1" thickBot="1">
      <c r="A9" s="118" t="s">
        <v>74</v>
      </c>
      <c r="B9" s="118"/>
      <c r="C9" s="118" t="s">
        <v>75</v>
      </c>
      <c r="D9" s="118"/>
      <c r="E9" s="119" t="s">
        <v>76</v>
      </c>
      <c r="F9" s="121" t="s">
        <v>77</v>
      </c>
      <c r="G9" s="122"/>
      <c r="H9" s="122"/>
      <c r="I9" s="123"/>
      <c r="J9" s="119" t="s">
        <v>78</v>
      </c>
      <c r="K9" s="119" t="s">
        <v>92</v>
      </c>
    </row>
    <row r="10" spans="1:12" ht="27.75" customHeight="1" thickBot="1">
      <c r="A10" s="72" t="s">
        <v>93</v>
      </c>
      <c r="B10" s="73" t="s">
        <v>79</v>
      </c>
      <c r="C10" s="127" t="s">
        <v>94</v>
      </c>
      <c r="D10" s="128"/>
      <c r="E10" s="120"/>
      <c r="F10" s="124"/>
      <c r="G10" s="125"/>
      <c r="H10" s="125"/>
      <c r="I10" s="126"/>
      <c r="J10" s="120"/>
      <c r="K10" s="120"/>
      <c r="L10" s="57"/>
    </row>
    <row r="11" spans="1:12" ht="24.75" customHeight="1">
      <c r="A11" s="113" t="s">
        <v>80</v>
      </c>
      <c r="B11" s="115">
        <v>1</v>
      </c>
      <c r="C11" s="100" t="s">
        <v>81</v>
      </c>
      <c r="D11" s="112"/>
      <c r="E11" s="58">
        <v>1</v>
      </c>
      <c r="F11" s="105">
        <v>10000</v>
      </c>
      <c r="G11" s="106"/>
      <c r="H11" s="106"/>
      <c r="I11" s="107"/>
      <c r="J11" s="65">
        <f>E11*F11</f>
        <v>10000</v>
      </c>
      <c r="K11" s="64">
        <v>1143.4000000000001</v>
      </c>
    </row>
    <row r="12" spans="1:12" ht="23.25" customHeight="1">
      <c r="A12" s="114"/>
      <c r="B12" s="116"/>
      <c r="C12" s="100" t="s">
        <v>90</v>
      </c>
      <c r="D12" s="101"/>
      <c r="E12" s="58">
        <v>1</v>
      </c>
      <c r="F12" s="105">
        <v>8000</v>
      </c>
      <c r="G12" s="106"/>
      <c r="H12" s="106"/>
      <c r="I12" s="107"/>
      <c r="J12" s="65">
        <f t="shared" ref="J12:J19" si="0">E12*F12</f>
        <v>8000</v>
      </c>
      <c r="K12" s="64">
        <v>2429</v>
      </c>
    </row>
    <row r="13" spans="1:12" ht="21.75" customHeight="1">
      <c r="A13" s="114"/>
      <c r="B13" s="116"/>
      <c r="C13" s="100" t="s">
        <v>82</v>
      </c>
      <c r="D13" s="112"/>
      <c r="E13" s="58">
        <v>1</v>
      </c>
      <c r="F13" s="105">
        <v>9000</v>
      </c>
      <c r="G13" s="106"/>
      <c r="H13" s="106"/>
      <c r="I13" s="107"/>
      <c r="J13" s="65">
        <f t="shared" si="0"/>
        <v>9000</v>
      </c>
      <c r="K13" s="64">
        <v>3113</v>
      </c>
    </row>
    <row r="14" spans="1:12" ht="23.25" customHeight="1">
      <c r="A14" s="114"/>
      <c r="B14" s="116"/>
      <c r="C14" s="100" t="s">
        <v>83</v>
      </c>
      <c r="D14" s="112"/>
      <c r="E14" s="58">
        <v>1</v>
      </c>
      <c r="F14" s="105">
        <v>8000</v>
      </c>
      <c r="G14" s="106"/>
      <c r="H14" s="106"/>
      <c r="I14" s="107"/>
      <c r="J14" s="65">
        <f t="shared" si="0"/>
        <v>8000</v>
      </c>
      <c r="K14" s="64">
        <v>2131.1999999999998</v>
      </c>
    </row>
    <row r="15" spans="1:12" ht="23.25" customHeight="1">
      <c r="A15" s="114"/>
      <c r="B15" s="116"/>
      <c r="C15" s="100" t="s">
        <v>84</v>
      </c>
      <c r="D15" s="112"/>
      <c r="E15" s="58">
        <v>2</v>
      </c>
      <c r="F15" s="105">
        <v>6500</v>
      </c>
      <c r="G15" s="106"/>
      <c r="H15" s="106"/>
      <c r="I15" s="107"/>
      <c r="J15" s="65">
        <f t="shared" si="0"/>
        <v>13000</v>
      </c>
      <c r="K15" s="64">
        <v>3113</v>
      </c>
    </row>
    <row r="16" spans="1:12" ht="24" hidden="1" customHeight="1">
      <c r="A16" s="114"/>
      <c r="B16" s="116"/>
      <c r="C16" s="100"/>
      <c r="D16" s="112"/>
      <c r="E16" s="58"/>
      <c r="F16" s="105">
        <v>0</v>
      </c>
      <c r="G16" s="106"/>
      <c r="H16" s="106"/>
      <c r="I16" s="107"/>
      <c r="J16" s="65">
        <f t="shared" si="0"/>
        <v>0</v>
      </c>
      <c r="K16" s="64">
        <v>1226.0999999999999</v>
      </c>
    </row>
    <row r="17" spans="1:13" ht="21" customHeight="1">
      <c r="A17" s="114"/>
      <c r="B17" s="116"/>
      <c r="C17" s="100" t="s">
        <v>85</v>
      </c>
      <c r="D17" s="112"/>
      <c r="E17" s="58">
        <v>1</v>
      </c>
      <c r="F17" s="105">
        <v>7000</v>
      </c>
      <c r="G17" s="106"/>
      <c r="H17" s="106"/>
      <c r="I17" s="107"/>
      <c r="J17" s="65">
        <f t="shared" si="0"/>
        <v>7000</v>
      </c>
      <c r="K17" s="64">
        <v>1239</v>
      </c>
    </row>
    <row r="18" spans="1:13" ht="21" customHeight="1">
      <c r="A18" s="114"/>
      <c r="B18" s="116"/>
      <c r="C18" s="100" t="s">
        <v>91</v>
      </c>
      <c r="D18" s="101"/>
      <c r="E18" s="58">
        <v>1</v>
      </c>
      <c r="F18" s="105">
        <v>6000</v>
      </c>
      <c r="G18" s="106"/>
      <c r="H18" s="106"/>
      <c r="I18" s="107"/>
      <c r="J18" s="65">
        <f t="shared" si="0"/>
        <v>6000</v>
      </c>
      <c r="K18" s="64"/>
    </row>
    <row r="19" spans="1:13" ht="21.75" customHeight="1" thickBot="1">
      <c r="A19" s="114"/>
      <c r="B19" s="116"/>
      <c r="C19" s="108" t="s">
        <v>86</v>
      </c>
      <c r="D19" s="108"/>
      <c r="E19" s="66">
        <v>1</v>
      </c>
      <c r="F19" s="109">
        <v>5000</v>
      </c>
      <c r="G19" s="110"/>
      <c r="H19" s="110"/>
      <c r="I19" s="111"/>
      <c r="J19" s="67">
        <f t="shared" si="0"/>
        <v>5000</v>
      </c>
      <c r="K19" s="68">
        <v>9162</v>
      </c>
    </row>
    <row r="20" spans="1:13" ht="26.25" customHeight="1" thickBot="1">
      <c r="A20" s="102" t="s">
        <v>87</v>
      </c>
      <c r="B20" s="103"/>
      <c r="C20" s="103"/>
      <c r="D20" s="104"/>
      <c r="E20" s="71">
        <f>SUM(E11:E19)</f>
        <v>9</v>
      </c>
      <c r="F20" s="97">
        <f>SUM(F11:F19)</f>
        <v>59500</v>
      </c>
      <c r="G20" s="98"/>
      <c r="H20" s="98"/>
      <c r="I20" s="99"/>
      <c r="J20" s="69">
        <f>SUM(J11:J19)</f>
        <v>66000</v>
      </c>
      <c r="K20" s="70"/>
    </row>
    <row r="21" spans="1:13">
      <c r="B21" s="59"/>
      <c r="C21" s="60"/>
      <c r="D21" s="60"/>
      <c r="M21" s="84"/>
    </row>
    <row r="22" spans="1:13" ht="15.75">
      <c r="B22" s="59"/>
      <c r="C22" s="61"/>
      <c r="D22" s="61"/>
    </row>
    <row r="23" spans="1:13" ht="18.75">
      <c r="B23" s="62"/>
      <c r="C23" t="s">
        <v>88</v>
      </c>
      <c r="E23" s="7" t="s">
        <v>89</v>
      </c>
      <c r="F23" s="63"/>
      <c r="G23" s="7"/>
      <c r="H23" s="7"/>
      <c r="I23" s="7"/>
    </row>
    <row r="24" spans="1:13" ht="15.75">
      <c r="B24" s="62"/>
      <c r="C24" s="7"/>
      <c r="D24" s="7"/>
      <c r="E24" s="7"/>
      <c r="F24" s="7"/>
      <c r="G24" s="7"/>
      <c r="H24" s="7"/>
      <c r="I24" s="7"/>
    </row>
    <row r="25" spans="1:13" ht="15.75">
      <c r="B25" s="62"/>
      <c r="C25" s="7"/>
      <c r="D25" s="7"/>
    </row>
  </sheetData>
  <mergeCells count="36">
    <mergeCell ref="A7:L7"/>
    <mergeCell ref="A2:L2"/>
    <mergeCell ref="A3:L3"/>
    <mergeCell ref="A4:L4"/>
    <mergeCell ref="A5:L5"/>
    <mergeCell ref="A6:L6"/>
    <mergeCell ref="C14:D14"/>
    <mergeCell ref="A8:L8"/>
    <mergeCell ref="A9:B9"/>
    <mergeCell ref="C9:D9"/>
    <mergeCell ref="E9:E10"/>
    <mergeCell ref="F9:I10"/>
    <mergeCell ref="J9:J10"/>
    <mergeCell ref="K9:K10"/>
    <mergeCell ref="C10:D10"/>
    <mergeCell ref="C11:D11"/>
    <mergeCell ref="F11:I11"/>
    <mergeCell ref="F12:I12"/>
    <mergeCell ref="C13:D13"/>
    <mergeCell ref="F13:I13"/>
    <mergeCell ref="F20:I20"/>
    <mergeCell ref="C12:D12"/>
    <mergeCell ref="C18:D18"/>
    <mergeCell ref="A20:D20"/>
    <mergeCell ref="F18:I18"/>
    <mergeCell ref="C19:D19"/>
    <mergeCell ref="F19:I19"/>
    <mergeCell ref="F14:I14"/>
    <mergeCell ref="C15:D15"/>
    <mergeCell ref="F15:I15"/>
    <mergeCell ref="C16:D16"/>
    <mergeCell ref="F16:I16"/>
    <mergeCell ref="C17:D17"/>
    <mergeCell ref="F17:I17"/>
    <mergeCell ref="A11:A19"/>
    <mergeCell ref="B11:B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Кошторис</vt:lpstr>
      <vt:lpstr>Штатний розклад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2018-12-22T08:10:08Z</cp:lastPrinted>
  <dcterms:created xsi:type="dcterms:W3CDTF">2018-12-14T13:56:28Z</dcterms:created>
  <dcterms:modified xsi:type="dcterms:W3CDTF">2018-12-22T08:11:56Z</dcterms:modified>
</cp:coreProperties>
</file>