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10" firstSheet="4" activeTab="4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2017" sheetId="16" r:id="rId5"/>
  </sheets>
  <definedNames>
    <definedName name="_xlnm._FilterDatabase" localSheetId="2" hidden="1">'БТ штатное'!$A$8:$H$34</definedName>
  </definedNames>
  <calcPr calcId="125725"/>
</workbook>
</file>

<file path=xl/calcChain.xml><?xml version="1.0" encoding="utf-8"?>
<calcChain xmlns="http://schemas.openxmlformats.org/spreadsheetml/2006/main">
  <c r="I12" i="9"/>
  <c r="I13"/>
  <c r="I35" s="1"/>
  <c r="I14"/>
  <c r="I15"/>
  <c r="I16"/>
  <c r="I17"/>
  <c r="I18"/>
  <c r="I19"/>
  <c r="I20"/>
  <c r="N20"/>
  <c r="I21"/>
  <c r="N21"/>
  <c r="I22"/>
  <c r="N22"/>
  <c r="I23"/>
  <c r="N23"/>
  <c r="I24"/>
  <c r="N24"/>
  <c r="I25"/>
  <c r="I26"/>
  <c r="N26"/>
  <c r="I27"/>
  <c r="N27"/>
  <c r="I28"/>
  <c r="N28"/>
  <c r="I29"/>
  <c r="I30"/>
  <c r="I31"/>
  <c r="I32"/>
  <c r="I33"/>
  <c r="I34"/>
  <c r="E35"/>
  <c r="G12" i="4"/>
  <c r="G36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G13"/>
  <c r="G14"/>
  <c r="G15"/>
  <c r="G16"/>
  <c r="G17"/>
  <c r="G18"/>
  <c r="G19"/>
  <c r="G20"/>
  <c r="L20"/>
  <c r="G21"/>
  <c r="L21"/>
  <c r="G22"/>
  <c r="L22"/>
  <c r="G23"/>
  <c r="L23"/>
  <c r="G24"/>
  <c r="L24"/>
  <c r="G25"/>
  <c r="G26"/>
  <c r="L26"/>
  <c r="G27"/>
  <c r="L27"/>
  <c r="G28"/>
  <c r="L28"/>
  <c r="G29"/>
  <c r="G30"/>
  <c r="G31"/>
  <c r="G32"/>
  <c r="G33"/>
  <c r="G34"/>
  <c r="D36"/>
  <c r="G9" i="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9" s="1"/>
  <c r="A30" s="1"/>
  <c r="A31" s="1"/>
  <c r="A32" s="1"/>
  <c r="G10"/>
  <c r="K11"/>
  <c r="F11"/>
  <c r="G11" s="1"/>
  <c r="G12"/>
  <c r="K13"/>
  <c r="F13"/>
  <c r="G13" s="1"/>
  <c r="K14"/>
  <c r="F14"/>
  <c r="G14"/>
  <c r="K15"/>
  <c r="F15" s="1"/>
  <c r="G15" s="1"/>
  <c r="G16"/>
  <c r="K16"/>
  <c r="G17"/>
  <c r="G18"/>
  <c r="K19"/>
  <c r="F19" s="1"/>
  <c r="G19" s="1"/>
  <c r="K20"/>
  <c r="F20"/>
  <c r="G20" s="1"/>
  <c r="G21"/>
  <c r="K21"/>
  <c r="G22"/>
  <c r="G23"/>
  <c r="G24"/>
  <c r="K25"/>
  <c r="F25"/>
  <c r="G25" s="1"/>
  <c r="G26"/>
  <c r="K26"/>
  <c r="K27"/>
  <c r="F27" s="1"/>
  <c r="G27" s="1"/>
  <c r="K29"/>
  <c r="F29"/>
  <c r="G29" s="1"/>
  <c r="G30"/>
  <c r="K30"/>
  <c r="K31"/>
  <c r="F31" s="1"/>
  <c r="G31" s="1"/>
  <c r="K32"/>
  <c r="F32"/>
  <c r="G32" s="1"/>
  <c r="D33"/>
  <c r="I11" i="5"/>
  <c r="B12"/>
  <c r="B13" s="1"/>
  <c r="B14" s="1"/>
  <c r="B15" s="1"/>
  <c r="B16" s="1"/>
  <c r="B17" s="1"/>
  <c r="B18" s="1"/>
  <c r="B20" s="1"/>
  <c r="B21" s="1"/>
  <c r="B22" s="1"/>
  <c r="B23" s="1"/>
  <c r="B24" s="1"/>
  <c r="B25" s="1"/>
  <c r="B19" s="1"/>
  <c r="B26" s="1"/>
  <c r="B27" s="1"/>
  <c r="B28" s="1"/>
  <c r="B29" s="1"/>
  <c r="B30" s="1"/>
  <c r="I12"/>
  <c r="N13"/>
  <c r="H13" s="1"/>
  <c r="I13" s="1"/>
  <c r="N14"/>
  <c r="H14" s="1"/>
  <c r="I14" s="1"/>
  <c r="N15"/>
  <c r="H15"/>
  <c r="I15" s="1"/>
  <c r="N16"/>
  <c r="H16" s="1"/>
  <c r="I16" s="1"/>
  <c r="N17"/>
  <c r="H17" s="1"/>
  <c r="I17" s="1"/>
  <c r="I18"/>
  <c r="N18"/>
  <c r="I19"/>
  <c r="I20"/>
  <c r="I21"/>
  <c r="N22"/>
  <c r="H22" s="1"/>
  <c r="I22" s="1"/>
  <c r="I23"/>
  <c r="N23"/>
  <c r="I24"/>
  <c r="I25"/>
  <c r="I26"/>
  <c r="I27"/>
  <c r="N28"/>
  <c r="H28" s="1"/>
  <c r="I28" s="1"/>
  <c r="N29"/>
  <c r="H29" s="1"/>
  <c r="I29" s="1"/>
  <c r="I30"/>
  <c r="N30"/>
  <c r="E31"/>
  <c r="J18" i="16"/>
  <c r="J25" s="1"/>
  <c r="F25"/>
  <c r="I31" i="5" l="1"/>
  <c r="G33" i="6"/>
</calcChain>
</file>

<file path=xl/sharedStrings.xml><?xml version="1.0" encoding="utf-8"?>
<sst xmlns="http://schemas.openxmlformats.org/spreadsheetml/2006/main" count="355" uniqueCount="195">
  <si>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</si>
  <si>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</si>
  <si>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</si>
  <si>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</si>
  <si>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</si>
  <si>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</si>
  <si>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</si>
  <si>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</si>
  <si>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</si>
  <si>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</si>
  <si>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</si>
  <si>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</si>
  <si>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</si>
  <si>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</si>
  <si>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</si>
  <si>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</si>
  <si>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</si>
  <si>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</si>
  <si>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</si>
  <si>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</si>
  <si>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</si>
  <si>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</si>
  <si>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</si>
  <si>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</si>
  <si>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</si>
  <si>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</si>
  <si>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</si>
  <si>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</si>
  <si>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</si>
  <si>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</si>
  <si>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</si>
  <si>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</si>
  <si>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</si>
  <si>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</si>
  <si>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</si>
  <si>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</si>
  <si>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</si>
  <si>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</si>
  <si>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</si>
  <si>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</si>
  <si>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</si>
  <si>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</si>
  <si>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</si>
  <si>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</si>
  <si>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</si>
  <si>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</si>
  <si>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</si>
  <si>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</si>
  <si>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</si>
  <si>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</si>
  <si>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</si>
  <si>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</si>
  <si>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</si>
  <si>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</si>
  <si>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</si>
  <si>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</si>
  <si>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</si>
  <si>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</si>
  <si>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</si>
  <si>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</si>
  <si>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</si>
  <si>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</si>
  <si>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</si>
  <si>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</si>
  <si>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</si>
  <si>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</si>
  <si>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</si>
  <si>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</si>
  <si>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</si>
  <si>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</si>
  <si>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</si>
  <si>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</si>
  <si>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</si>
  <si>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</si>
  <si>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</si>
  <si>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</si>
  <si>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</si>
  <si>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</si>
  <si>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</si>
  <si>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</si>
  <si>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</si>
  <si>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</si>
  <si>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</si>
  <si>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</si>
  <si>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</si>
  <si>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</si>
  <si>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</si>
  <si>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</si>
  <si>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</si>
  <si>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</si>
  <si>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</si>
  <si>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</si>
  <si>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</si>
  <si>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</si>
  <si>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</si>
  <si>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</si>
  <si>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</si>
  <si>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</si>
  <si>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</si>
  <si>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</si>
  <si>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</si>
  <si>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</si>
  <si>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</si>
  <si>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</si>
  <si>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</si>
  <si>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</si>
  <si>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</si>
  <si>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</si>
  <si>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</si>
  <si>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</si>
  <si>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</si>
  <si>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</si>
  <si>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</si>
  <si>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</si>
  <si>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</si>
  <si>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</si>
  <si>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</si>
  <si>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</si>
  <si>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</si>
  <si>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</si>
  <si>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</si>
  <si>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</si>
  <si>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</si>
  <si>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</si>
  <si>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</si>
  <si>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</si>
  <si>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</si>
  <si>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</si>
  <si>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</si>
  <si>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</si>
  <si>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</si>
  <si>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</si>
  <si>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</si>
  <si>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</si>
  <si>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</si>
  <si>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</si>
  <si>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</si>
  <si>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</si>
  <si>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</si>
  <si>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</si>
  <si>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</si>
  <si>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</si>
  <si>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</si>
  <si>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</si>
  <si>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</si>
  <si>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</si>
  <si>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</si>
  <si>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</si>
  <si>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</si>
  <si>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</si>
  <si>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</si>
  <si>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</si>
  <si>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</si>
  <si>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</si>
  <si>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</si>
  <si>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</si>
  <si>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</si>
  <si>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</si>
  <si>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</si>
  <si>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</si>
  <si>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</si>
  <si>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</si>
  <si>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</si>
  <si>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</si>
  <si>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</si>
  <si>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</si>
  <si>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</si>
  <si>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</si>
  <si>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</si>
  <si>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</si>
  <si>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</si>
  <si>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</si>
  <si>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</si>
  <si>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</si>
  <si>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Голова правління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</si>
  <si>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</si>
  <si>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</si>
  <si>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</si>
  <si>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</si>
  <si>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 xml:space="preserve">                                                                                                                                                                                                  рішенням Правління   </t>
  </si>
  <si>
    <t>Адміністратор бази даних</t>
  </si>
  <si>
    <t>Завгосподарством</t>
  </si>
  <si>
    <t>Проект</t>
  </si>
  <si>
    <t>Голова Правління</t>
  </si>
  <si>
    <t>Когут Л.В.</t>
  </si>
  <si>
    <t xml:space="preserve">                                                                                                                                                                                                  протокол №    від            2019р.</t>
  </si>
  <si>
    <t xml:space="preserve">                                                                                                                                                                  З місячним фондом заробітної плати -    66000,00 грн.</t>
  </si>
  <si>
    <t>Головний інженер</t>
  </si>
  <si>
    <t>Тракторист</t>
  </si>
  <si>
    <t>Контролер</t>
  </si>
  <si>
    <t>Код за класифікатором професії</t>
  </si>
  <si>
    <t>Робітник з благоустрою</t>
  </si>
  <si>
    <t>Діловод</t>
  </si>
  <si>
    <t>МСТ "Ялинка"</t>
  </si>
  <si>
    <t xml:space="preserve">                                           Масиву садівничих товариств "Ялинка" на 2020 рік                                                             штат у кількості-   8,3      одиниць.</t>
  </si>
</sst>
</file>

<file path=xl/styles.xml><?xml version="1.0" encoding="utf-8"?>
<styleSheet xmlns="http://schemas.openxmlformats.org/spreadsheetml/2006/main">
  <numFmts count="1">
    <numFmt numFmtId="164" formatCode="00"/>
  </numFmts>
  <fonts count="48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0" fillId="0" borderId="0" xfId="0" applyFill="1"/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2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Fill="1"/>
    <xf numFmtId="0" fontId="2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7" fillId="0" borderId="14" xfId="0" applyFont="1" applyFill="1" applyBorder="1" applyAlignment="1">
      <alignment vertical="top" wrapText="1"/>
    </xf>
    <xf numFmtId="0" fontId="24" fillId="0" borderId="0" xfId="0" applyFont="1"/>
    <xf numFmtId="0" fontId="17" fillId="0" borderId="0" xfId="0" applyFont="1" applyAlignment="1"/>
    <xf numFmtId="0" fontId="8" fillId="0" borderId="0" xfId="0" applyFont="1" applyAlignment="1"/>
    <xf numFmtId="0" fontId="0" fillId="0" borderId="19" xfId="0" applyFill="1" applyBorder="1"/>
    <xf numFmtId="0" fontId="0" fillId="0" borderId="33" xfId="0" applyFill="1" applyBorder="1"/>
    <xf numFmtId="0" fontId="0" fillId="0" borderId="18" xfId="0" applyBorder="1"/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0" xfId="0" applyAlignment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4" xfId="0" applyFont="1" applyBorder="1" applyAlignment="1">
      <alignment vertical="top" wrapText="1"/>
    </xf>
    <xf numFmtId="0" fontId="27" fillId="0" borderId="18" xfId="36" applyNumberFormat="1" applyFont="1" applyBorder="1" applyAlignment="1">
      <alignment horizontal="left" vertical="top" wrapText="1"/>
    </xf>
    <xf numFmtId="0" fontId="28" fillId="0" borderId="44" xfId="36" applyNumberFormat="1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NumberFormat="1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5" fillId="0" borderId="47" xfId="0" applyFont="1" applyBorder="1" applyAlignment="1">
      <alignment vertical="top" wrapText="1"/>
    </xf>
    <xf numFmtId="0" fontId="28" fillId="0" borderId="44" xfId="36" applyNumberFormat="1" applyFont="1" applyBorder="1" applyAlignment="1">
      <alignment vertical="top" wrapText="1"/>
    </xf>
    <xf numFmtId="0" fontId="28" fillId="0" borderId="46" xfId="36" applyNumberFormat="1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center" vertical="top" wrapText="1"/>
    </xf>
    <xf numFmtId="0" fontId="28" fillId="0" borderId="58" xfId="36" applyNumberFormat="1" applyFont="1" applyBorder="1" applyAlignment="1">
      <alignment vertical="top" wrapText="1"/>
    </xf>
    <xf numFmtId="0" fontId="28" fillId="0" borderId="59" xfId="36" applyNumberFormat="1" applyFont="1" applyBorder="1" applyAlignment="1">
      <alignment vertical="top" wrapText="1"/>
    </xf>
    <xf numFmtId="0" fontId="28" fillId="0" borderId="24" xfId="36" applyNumberFormat="1" applyFont="1" applyBorder="1" applyAlignment="1">
      <alignment vertical="top" wrapText="1"/>
    </xf>
    <xf numFmtId="0" fontId="3" fillId="0" borderId="60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3" fillId="0" borderId="58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3" fillId="0" borderId="63" xfId="0" applyFont="1" applyBorder="1" applyAlignment="1">
      <alignment vertical="top" wrapText="1"/>
    </xf>
    <xf numFmtId="0" fontId="3" fillId="0" borderId="6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0" fillId="0" borderId="29" xfId="0" applyBorder="1" applyAlignment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 applyAlignment="1"/>
    <xf numFmtId="0" fontId="2" fillId="0" borderId="36" xfId="0" applyFont="1" applyFill="1" applyBorder="1" applyAlignment="1">
      <alignment horizontal="center" vertical="top" wrapText="1"/>
    </xf>
    <xf numFmtId="0" fontId="0" fillId="0" borderId="34" xfId="0" applyBorder="1" applyAlignment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Fill="1" applyBorder="1" applyAlignment="1">
      <alignment horizontal="left" vertical="top" wrapText="1"/>
    </xf>
    <xf numFmtId="0" fontId="0" fillId="0" borderId="33" xfId="0" applyFill="1" applyBorder="1" applyAlignment="1"/>
    <xf numFmtId="0" fontId="0" fillId="0" borderId="18" xfId="0" applyFill="1" applyBorder="1" applyAlignment="1"/>
    <xf numFmtId="0" fontId="4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0" fillId="0" borderId="18" xfId="0" applyBorder="1" applyAlignment="1"/>
    <xf numFmtId="0" fontId="28" fillId="0" borderId="45" xfId="36" applyNumberFormat="1" applyFont="1" applyBorder="1" applyAlignment="1">
      <alignment horizontal="left" vertical="top" wrapText="1"/>
    </xf>
    <xf numFmtId="0" fontId="28" fillId="0" borderId="46" xfId="36" applyNumberFormat="1" applyFont="1" applyBorder="1" applyAlignment="1">
      <alignment horizontal="left" vertical="top" wrapText="1"/>
    </xf>
    <xf numFmtId="0" fontId="28" fillId="0" borderId="66" xfId="36" applyNumberFormat="1" applyFont="1" applyBorder="1" applyAlignment="1">
      <alignment horizontal="left" vertical="top" wrapText="1"/>
    </xf>
    <xf numFmtId="0" fontId="28" fillId="0" borderId="67" xfId="36" applyNumberFormat="1" applyFont="1" applyBorder="1" applyAlignment="1">
      <alignment horizontal="left" vertical="top" wrapText="1"/>
    </xf>
    <xf numFmtId="0" fontId="2" fillId="0" borderId="5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01.01.201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opLeftCell="A19" workbookViewId="0">
      <selection activeCell="A35" sqref="A35:J37"/>
    </sheetView>
  </sheetViews>
  <sheetFormatPr defaultRowHeight="15"/>
  <cols>
    <col min="3" max="3" width="35.28515625" customWidth="1"/>
    <col min="4" max="4" width="23.7109375" customWidth="1"/>
    <col min="7" max="7" width="9.28515625" customWidth="1"/>
    <col min="8" max="8" width="10.5703125" customWidth="1"/>
    <col min="9" max="9" width="12.7109375" customWidth="1"/>
    <col min="10" max="10" width="20.85546875" customWidth="1"/>
  </cols>
  <sheetData>
    <row r="1" spans="1:11" ht="15.75" customHeight="1">
      <c r="A1" s="117" t="s">
        <v>163</v>
      </c>
      <c r="B1" s="117"/>
      <c r="C1" s="117"/>
    </row>
    <row r="2" spans="1:11" ht="14.25" customHeight="1">
      <c r="A2" s="118" t="s">
        <v>57</v>
      </c>
      <c r="B2" s="118"/>
      <c r="C2" s="118"/>
      <c r="H2" s="115" t="s">
        <v>59</v>
      </c>
      <c r="I2" s="35"/>
      <c r="J2" s="35"/>
    </row>
    <row r="3" spans="1:11" ht="16.5">
      <c r="A3" s="119" t="s">
        <v>58</v>
      </c>
      <c r="B3" s="119"/>
      <c r="C3" s="119"/>
      <c r="H3" s="115" t="s">
        <v>60</v>
      </c>
      <c r="I3" s="35"/>
      <c r="J3" s="35"/>
    </row>
    <row r="4" spans="1:11" ht="17.25">
      <c r="A4" s="120" t="s">
        <v>120</v>
      </c>
      <c r="B4" s="120"/>
      <c r="C4" s="120"/>
      <c r="H4" s="115" t="s">
        <v>65</v>
      </c>
      <c r="I4" s="35"/>
      <c r="J4" s="35"/>
    </row>
    <row r="5" spans="1:11" ht="12.75" customHeight="1">
      <c r="A5" s="33"/>
      <c r="B5" s="33"/>
      <c r="H5" s="115" t="s">
        <v>61</v>
      </c>
      <c r="I5" s="35"/>
      <c r="J5" s="35"/>
    </row>
    <row r="6" spans="1:11">
      <c r="A6" s="34" t="s">
        <v>161</v>
      </c>
      <c r="B6" s="34"/>
      <c r="H6" s="66" t="s">
        <v>62</v>
      </c>
      <c r="I6" s="15"/>
      <c r="J6" s="15"/>
    </row>
    <row r="7" spans="1:11" ht="12.75" customHeight="1">
      <c r="H7" s="112" t="s">
        <v>164</v>
      </c>
    </row>
    <row r="8" spans="1:11" ht="13.5" customHeight="1">
      <c r="A8" s="36" t="s">
        <v>162</v>
      </c>
      <c r="B8" s="36"/>
    </row>
    <row r="9" spans="1:11" ht="6" customHeight="1" thickBot="1"/>
    <row r="10" spans="1:11" ht="27" customHeight="1" thickBot="1">
      <c r="A10" s="152" t="s">
        <v>156</v>
      </c>
      <c r="B10" s="152"/>
      <c r="C10" s="152" t="s">
        <v>157</v>
      </c>
      <c r="D10" s="152"/>
      <c r="E10" s="153" t="s">
        <v>4</v>
      </c>
      <c r="F10" s="155" t="s">
        <v>160</v>
      </c>
      <c r="G10" s="108" t="s">
        <v>154</v>
      </c>
      <c r="H10" s="109" t="s">
        <v>153</v>
      </c>
      <c r="I10" s="150" t="s">
        <v>6</v>
      </c>
      <c r="J10" s="150" t="s">
        <v>7</v>
      </c>
    </row>
    <row r="11" spans="1:11" ht="30" customHeight="1" thickBot="1">
      <c r="A11" s="111" t="s">
        <v>158</v>
      </c>
      <c r="B11" s="105" t="s">
        <v>152</v>
      </c>
      <c r="C11" s="105" t="s">
        <v>158</v>
      </c>
      <c r="D11" s="107" t="s">
        <v>159</v>
      </c>
      <c r="E11" s="154"/>
      <c r="F11" s="156"/>
      <c r="G11" s="110"/>
      <c r="H11" s="106"/>
      <c r="I11" s="151"/>
      <c r="J11" s="151"/>
      <c r="K11" s="97"/>
    </row>
    <row r="12" spans="1:11" ht="16.5" thickTop="1" thickBot="1">
      <c r="A12" s="113"/>
      <c r="B12" s="116">
        <v>1</v>
      </c>
      <c r="C12" s="7" t="s">
        <v>8</v>
      </c>
      <c r="D12" s="8">
        <v>1314</v>
      </c>
      <c r="E12" s="9">
        <v>1</v>
      </c>
      <c r="F12" s="9">
        <v>5000</v>
      </c>
      <c r="G12" s="30"/>
      <c r="H12" s="9"/>
      <c r="I12" s="9">
        <f t="shared" ref="I12:I34" si="0">E12*(F12+H12)</f>
        <v>5000</v>
      </c>
      <c r="J12" s="10"/>
    </row>
    <row r="13" spans="1:11" ht="15.75" thickBot="1">
      <c r="A13" s="114"/>
      <c r="B13" s="11"/>
      <c r="C13" s="19" t="s">
        <v>10</v>
      </c>
      <c r="D13" s="17">
        <v>1231</v>
      </c>
      <c r="E13" s="17">
        <v>1</v>
      </c>
      <c r="F13" s="17">
        <v>4500</v>
      </c>
      <c r="G13" s="30"/>
      <c r="H13" s="12"/>
      <c r="I13" s="9">
        <f t="shared" si="0"/>
        <v>4500</v>
      </c>
      <c r="J13" s="18"/>
    </row>
    <row r="14" spans="1:11" ht="15.75" thickBot="1">
      <c r="A14" s="114"/>
      <c r="B14" s="11"/>
      <c r="C14" s="29" t="s">
        <v>12</v>
      </c>
      <c r="D14" s="28" t="s">
        <v>13</v>
      </c>
      <c r="E14" s="28">
        <v>1</v>
      </c>
      <c r="F14" s="28">
        <v>3600</v>
      </c>
      <c r="G14" s="30"/>
      <c r="H14" s="30"/>
      <c r="I14" s="9">
        <f t="shared" si="0"/>
        <v>3600</v>
      </c>
      <c r="J14" s="31"/>
    </row>
    <row r="15" spans="1:11" ht="15.75" thickBot="1">
      <c r="A15" s="114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1" ht="15.75" thickBot="1">
      <c r="A16" s="114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.75" thickBot="1">
      <c r="A17" s="114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>
      <c r="A18" s="114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.75" thickBot="1">
      <c r="A19" s="114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.75" thickBot="1">
      <c r="A20" s="114"/>
      <c r="B20" s="11"/>
      <c r="C20" s="21" t="s">
        <v>39</v>
      </c>
      <c r="D20" s="22" t="s">
        <v>40</v>
      </c>
      <c r="E20" s="23">
        <v>1</v>
      </c>
      <c r="F20" s="9">
        <v>1550</v>
      </c>
      <c r="G20" s="9"/>
      <c r="H20" s="23">
        <v>1250</v>
      </c>
      <c r="I20" s="9">
        <f t="shared" si="0"/>
        <v>2800</v>
      </c>
      <c r="J20" s="24"/>
      <c r="M20" s="23">
        <v>2800</v>
      </c>
      <c r="N20">
        <f>M20-1550</f>
        <v>1250</v>
      </c>
    </row>
    <row r="21" spans="1:14" ht="15.75" thickBot="1">
      <c r="A21" s="114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.75" thickBot="1">
      <c r="A22" s="114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.75" thickBot="1">
      <c r="A23" s="114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31"/>
      <c r="M23" s="9">
        <v>1550</v>
      </c>
      <c r="N23">
        <f>M23-1550</f>
        <v>0</v>
      </c>
    </row>
    <row r="24" spans="1:14" ht="15.75" thickBot="1">
      <c r="A24" s="114"/>
      <c r="B24" s="11"/>
      <c r="C24" s="7" t="s">
        <v>27</v>
      </c>
      <c r="D24" s="9" t="s">
        <v>28</v>
      </c>
      <c r="E24" s="28">
        <v>1</v>
      </c>
      <c r="F24" s="9">
        <v>1550</v>
      </c>
      <c r="G24" s="9"/>
      <c r="H24" s="9">
        <v>450</v>
      </c>
      <c r="I24" s="9">
        <f t="shared" si="0"/>
        <v>2000</v>
      </c>
      <c r="J24" s="27"/>
      <c r="M24" s="30">
        <v>2000</v>
      </c>
      <c r="N24">
        <f>M24-1550</f>
        <v>450</v>
      </c>
    </row>
    <row r="25" spans="1:14" ht="15.75" thickBot="1">
      <c r="A25" s="114"/>
      <c r="B25" s="11"/>
      <c r="C25" s="37" t="s">
        <v>51</v>
      </c>
      <c r="D25" s="30" t="s">
        <v>144</v>
      </c>
      <c r="E25" s="30">
        <v>1</v>
      </c>
      <c r="F25" s="30">
        <v>1800</v>
      </c>
      <c r="G25" s="30"/>
      <c r="H25" s="30"/>
      <c r="I25" s="9">
        <f t="shared" si="0"/>
        <v>1800</v>
      </c>
      <c r="J25" s="27"/>
    </row>
    <row r="26" spans="1:14" ht="15.75" thickBot="1">
      <c r="A26" s="114"/>
      <c r="B26" s="11"/>
      <c r="C26" s="13" t="s">
        <v>31</v>
      </c>
      <c r="D26" s="9" t="s">
        <v>32</v>
      </c>
      <c r="E26" s="87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87">
        <v>2800</v>
      </c>
      <c r="N26">
        <f>M26-1250</f>
        <v>1550</v>
      </c>
    </row>
    <row r="27" spans="1:14" ht="15.75" thickBot="1">
      <c r="A27" s="114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.75" thickBot="1">
      <c r="A28" s="114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.75" thickBot="1">
      <c r="A29" s="114"/>
      <c r="B29" s="11"/>
      <c r="C29" s="37" t="s">
        <v>34</v>
      </c>
      <c r="D29" s="9" t="s">
        <v>32</v>
      </c>
      <c r="E29" s="30">
        <v>1</v>
      </c>
      <c r="F29" s="30">
        <v>2800</v>
      </c>
      <c r="G29" s="30"/>
      <c r="H29" s="30"/>
      <c r="I29" s="9">
        <f t="shared" si="0"/>
        <v>2800</v>
      </c>
      <c r="J29" s="38"/>
    </row>
    <row r="30" spans="1:14" ht="15.75" thickBot="1">
      <c r="A30" s="114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.75" thickBot="1">
      <c r="A31" s="114"/>
      <c r="B31" s="11"/>
      <c r="C31" s="37" t="s">
        <v>37</v>
      </c>
      <c r="D31" s="30" t="s">
        <v>145</v>
      </c>
      <c r="E31" s="30">
        <v>1</v>
      </c>
      <c r="F31" s="30">
        <v>3800</v>
      </c>
      <c r="G31" s="30"/>
      <c r="H31" s="30"/>
      <c r="I31" s="9">
        <f t="shared" si="0"/>
        <v>3800</v>
      </c>
      <c r="J31" s="38"/>
    </row>
    <row r="32" spans="1:14" ht="15.75" thickBot="1">
      <c r="A32" s="114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.75" thickBot="1">
      <c r="A33" s="114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>
      <c r="A34" s="114"/>
      <c r="B34" s="6"/>
      <c r="C34" s="37" t="s">
        <v>43</v>
      </c>
      <c r="D34" s="30">
        <v>4222</v>
      </c>
      <c r="E34" s="30">
        <v>1</v>
      </c>
      <c r="F34" s="30">
        <v>1450</v>
      </c>
      <c r="G34" s="30"/>
      <c r="H34" s="30"/>
      <c r="I34" s="30">
        <f t="shared" si="0"/>
        <v>1450</v>
      </c>
      <c r="J34" s="38"/>
    </row>
    <row r="35" spans="1:10" ht="27" customHeight="1" thickTop="1" thickBot="1">
      <c r="A35" s="121"/>
      <c r="B35" s="122" t="s">
        <v>46</v>
      </c>
      <c r="C35" s="123"/>
      <c r="D35" s="124"/>
      <c r="E35" s="124">
        <f>SUM(E12:E34)</f>
        <v>40</v>
      </c>
      <c r="F35" s="124"/>
      <c r="G35" s="124"/>
      <c r="H35" s="124"/>
      <c r="I35" s="125">
        <f>SUM(I12:I34)</f>
        <v>109650</v>
      </c>
      <c r="J35" s="126"/>
    </row>
    <row r="36" spans="1:10" ht="15.75" thickTop="1">
      <c r="B36" s="14" t="s">
        <v>47</v>
      </c>
    </row>
    <row r="37" spans="1:10" ht="12" customHeight="1">
      <c r="B37" s="14"/>
    </row>
    <row r="38" spans="1:10" ht="15.75">
      <c r="B38" s="57" t="s">
        <v>165</v>
      </c>
      <c r="C38" s="99"/>
      <c r="D38" s="99"/>
      <c r="E38" s="99"/>
      <c r="F38" s="99"/>
    </row>
    <row r="39" spans="1:10" ht="12.75" customHeight="1">
      <c r="B39" s="14"/>
    </row>
    <row r="40" spans="1:10" ht="15.75">
      <c r="B40" s="16" t="s">
        <v>166</v>
      </c>
    </row>
    <row r="41" spans="1:10" ht="13.5" customHeight="1">
      <c r="B41" s="16"/>
    </row>
    <row r="42" spans="1:10" ht="15.75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12" workbookViewId="0">
      <selection activeCell="F26" sqref="F26"/>
    </sheetView>
  </sheetViews>
  <sheetFormatPr defaultRowHeight="15"/>
  <cols>
    <col min="2" max="2" width="41.7109375" customWidth="1"/>
    <col min="3" max="3" width="28.28515625" customWidth="1"/>
    <col min="6" max="6" width="11.5703125" customWidth="1"/>
    <col min="8" max="8" width="50.140625" customWidth="1"/>
  </cols>
  <sheetData>
    <row r="1" spans="1:8">
      <c r="B1" s="33" t="s">
        <v>57</v>
      </c>
      <c r="H1" s="35" t="s">
        <v>59</v>
      </c>
    </row>
    <row r="2" spans="1:8">
      <c r="B2" s="34" t="s">
        <v>58</v>
      </c>
      <c r="H2" s="35" t="s">
        <v>60</v>
      </c>
    </row>
    <row r="3" spans="1:8">
      <c r="B3" s="1" t="s">
        <v>120</v>
      </c>
      <c r="H3" s="35" t="s">
        <v>65</v>
      </c>
    </row>
    <row r="4" spans="1:8">
      <c r="A4" s="33"/>
      <c r="H4" s="35" t="s">
        <v>61</v>
      </c>
    </row>
    <row r="5" spans="1:8">
      <c r="A5" s="34"/>
      <c r="H5" s="15" t="s">
        <v>62</v>
      </c>
    </row>
    <row r="6" spans="1:8">
      <c r="H6" t="s">
        <v>100</v>
      </c>
    </row>
    <row r="7" spans="1:8">
      <c r="A7" s="36" t="s">
        <v>64</v>
      </c>
    </row>
    <row r="9" spans="1:8">
      <c r="B9" s="32"/>
      <c r="C9" s="32" t="s">
        <v>0</v>
      </c>
    </row>
    <row r="10" spans="1:8" ht="15.75" thickBot="1">
      <c r="A10" s="2"/>
    </row>
    <row r="11" spans="1:8" ht="65.25" thickTop="1" thickBot="1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6.5" thickTop="1" thickBot="1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.75" thickBot="1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.75" thickBot="1">
      <c r="A14" s="20">
        <f t="shared" si="1"/>
        <v>3</v>
      </c>
      <c r="B14" s="29" t="s">
        <v>12</v>
      </c>
      <c r="C14" s="28" t="s">
        <v>13</v>
      </c>
      <c r="D14" s="28">
        <v>1</v>
      </c>
      <c r="E14" s="28">
        <v>3600</v>
      </c>
      <c r="F14" s="30"/>
      <c r="G14" s="9">
        <f t="shared" si="0"/>
        <v>3600</v>
      </c>
      <c r="H14" s="31" t="s">
        <v>14</v>
      </c>
    </row>
    <row r="15" spans="1:8" ht="15.75" thickBot="1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.75" thickBot="1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.75" thickBot="1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.75" thickBot="1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.75" thickBot="1">
      <c r="A20" s="20">
        <f t="shared" si="1"/>
        <v>9</v>
      </c>
      <c r="B20" s="21" t="s">
        <v>39</v>
      </c>
      <c r="C20" s="22" t="s">
        <v>40</v>
      </c>
      <c r="D20" s="23">
        <v>1</v>
      </c>
      <c r="E20" s="9">
        <v>1550</v>
      </c>
      <c r="F20" s="23">
        <v>1250</v>
      </c>
      <c r="G20" s="9">
        <f t="shared" si="0"/>
        <v>2800</v>
      </c>
      <c r="H20" s="24" t="s">
        <v>26</v>
      </c>
      <c r="K20" s="23">
        <v>2800</v>
      </c>
      <c r="L20">
        <f>K20-1550</f>
        <v>1250</v>
      </c>
    </row>
    <row r="21" spans="1:12" ht="15.75" thickBot="1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.75" thickBot="1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.75" thickBot="1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31" t="s">
        <v>56</v>
      </c>
      <c r="K23" s="9">
        <v>1550</v>
      </c>
      <c r="L23">
        <f>K23-1550</f>
        <v>0</v>
      </c>
    </row>
    <row r="24" spans="1:12" ht="15.75" thickBot="1">
      <c r="A24" s="20">
        <f t="shared" si="1"/>
        <v>13</v>
      </c>
      <c r="B24" s="7" t="s">
        <v>27</v>
      </c>
      <c r="C24" s="9" t="s">
        <v>28</v>
      </c>
      <c r="D24" s="28">
        <v>1</v>
      </c>
      <c r="E24" s="9">
        <v>1550</v>
      </c>
      <c r="F24" s="9">
        <v>450</v>
      </c>
      <c r="G24" s="9">
        <f t="shared" si="0"/>
        <v>2000</v>
      </c>
      <c r="H24" s="27" t="s">
        <v>55</v>
      </c>
      <c r="K24" s="30">
        <v>2000</v>
      </c>
      <c r="L24">
        <f>K24-1550</f>
        <v>450</v>
      </c>
    </row>
    <row r="25" spans="1:12" ht="15.75" thickBot="1">
      <c r="A25" s="26">
        <f t="shared" si="1"/>
        <v>14</v>
      </c>
      <c r="B25" s="37" t="s">
        <v>51</v>
      </c>
      <c r="C25" s="30" t="s">
        <v>144</v>
      </c>
      <c r="D25" s="30">
        <v>1</v>
      </c>
      <c r="E25" s="30">
        <v>1800</v>
      </c>
      <c r="F25" s="30"/>
      <c r="G25" s="9">
        <f t="shared" si="0"/>
        <v>1800</v>
      </c>
      <c r="H25" s="27" t="s">
        <v>54</v>
      </c>
    </row>
    <row r="26" spans="1:12" ht="60.75" thickBot="1">
      <c r="A26" s="11">
        <f t="shared" si="1"/>
        <v>15</v>
      </c>
      <c r="B26" s="13" t="s">
        <v>31</v>
      </c>
      <c r="C26" s="9" t="s">
        <v>32</v>
      </c>
      <c r="D26" s="87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87">
        <v>2800</v>
      </c>
      <c r="L26">
        <f>K26-1250</f>
        <v>1550</v>
      </c>
    </row>
    <row r="27" spans="1:12" ht="15.75" thickBot="1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30.75" thickBot="1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.75" thickBot="1">
      <c r="A29" s="20">
        <f t="shared" si="1"/>
        <v>18</v>
      </c>
      <c r="B29" s="37" t="s">
        <v>34</v>
      </c>
      <c r="C29" s="9" t="s">
        <v>32</v>
      </c>
      <c r="D29" s="30">
        <v>1</v>
      </c>
      <c r="E29" s="30">
        <v>2800</v>
      </c>
      <c r="F29" s="30"/>
      <c r="G29" s="9">
        <f t="shared" si="0"/>
        <v>2800</v>
      </c>
      <c r="H29" s="38" t="s">
        <v>35</v>
      </c>
    </row>
    <row r="30" spans="1:12" ht="15.75" thickBot="1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.75" thickBot="1">
      <c r="A31" s="20">
        <f t="shared" si="1"/>
        <v>20</v>
      </c>
      <c r="B31" s="37" t="s">
        <v>37</v>
      </c>
      <c r="C31" s="30" t="s">
        <v>145</v>
      </c>
      <c r="D31" s="30">
        <v>1</v>
      </c>
      <c r="E31" s="30">
        <v>3800</v>
      </c>
      <c r="F31" s="30"/>
      <c r="G31" s="9">
        <f t="shared" si="0"/>
        <v>3800</v>
      </c>
      <c r="H31" s="38" t="s">
        <v>38</v>
      </c>
    </row>
    <row r="32" spans="1:12" ht="15.75" thickBot="1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.75" thickBot="1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.75" thickBot="1">
      <c r="A34" s="26">
        <f t="shared" si="1"/>
        <v>23</v>
      </c>
      <c r="B34" s="37" t="s">
        <v>43</v>
      </c>
      <c r="C34" s="30">
        <v>4222</v>
      </c>
      <c r="D34" s="30">
        <v>1</v>
      </c>
      <c r="E34" s="30">
        <v>1450</v>
      </c>
      <c r="F34" s="30"/>
      <c r="G34" s="30">
        <f t="shared" si="0"/>
        <v>1450</v>
      </c>
      <c r="H34" s="38" t="s">
        <v>44</v>
      </c>
    </row>
    <row r="35" spans="1:8" ht="15.75" thickBot="1"/>
    <row r="36" spans="1:8">
      <c r="A36" s="159" t="s">
        <v>46</v>
      </c>
      <c r="B36" s="161"/>
      <c r="C36" s="163"/>
      <c r="D36" s="163">
        <f>SUM(D12:D34)</f>
        <v>40</v>
      </c>
      <c r="E36" s="163"/>
      <c r="F36" s="83"/>
      <c r="G36" s="165">
        <f>SUM(G12:G34)</f>
        <v>109650</v>
      </c>
      <c r="H36" s="157"/>
    </row>
    <row r="37" spans="1:8" ht="15.75" thickBot="1">
      <c r="A37" s="160"/>
      <c r="B37" s="162"/>
      <c r="C37" s="164"/>
      <c r="D37" s="164"/>
      <c r="E37" s="164"/>
      <c r="F37" s="84"/>
      <c r="G37" s="166"/>
      <c r="H37" s="158"/>
    </row>
    <row r="38" spans="1:8">
      <c r="A38" s="14"/>
    </row>
    <row r="39" spans="1:8">
      <c r="A39" s="14" t="s">
        <v>47</v>
      </c>
    </row>
    <row r="40" spans="1:8">
      <c r="A40" s="15"/>
    </row>
    <row r="41" spans="1:8" ht="15.75">
      <c r="A41" s="16" t="s">
        <v>48</v>
      </c>
    </row>
    <row r="42" spans="1:8" ht="15.75">
      <c r="A42" s="16"/>
    </row>
    <row r="43" spans="1:8" ht="15.75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7" zoomScale="95" zoomScaleNormal="95" workbookViewId="0">
      <selection activeCell="H27" sqref="H27"/>
    </sheetView>
  </sheetViews>
  <sheetFormatPr defaultRowHeight="15"/>
  <cols>
    <col min="1" max="1" width="7.85546875" customWidth="1"/>
    <col min="2" max="2" width="27" customWidth="1"/>
    <col min="3" max="3" width="20.28515625" style="1" customWidth="1"/>
    <col min="4" max="4" width="17.28515625" style="1" customWidth="1"/>
    <col min="5" max="5" width="16.85546875" style="1" customWidth="1"/>
    <col min="6" max="6" width="14.140625" style="1" customWidth="1"/>
    <col min="7" max="7" width="14.5703125" style="1" customWidth="1"/>
    <col min="8" max="8" width="41.140625" customWidth="1"/>
  </cols>
  <sheetData>
    <row r="1" spans="1:11" ht="15.75">
      <c r="H1" s="16" t="s">
        <v>78</v>
      </c>
    </row>
    <row r="2" spans="1:11" ht="15.75">
      <c r="A2" s="47" t="s">
        <v>66</v>
      </c>
      <c r="B2" s="47"/>
      <c r="G2" s="48"/>
      <c r="H2" s="52" t="s">
        <v>102</v>
      </c>
    </row>
    <row r="3" spans="1:11" ht="31.5" customHeight="1">
      <c r="G3" s="48"/>
      <c r="H3" s="52" t="s">
        <v>103</v>
      </c>
    </row>
    <row r="4" spans="1:11" ht="15.75">
      <c r="A4" s="16" t="s">
        <v>101</v>
      </c>
      <c r="G4" s="48"/>
      <c r="H4" s="51" t="s">
        <v>79</v>
      </c>
    </row>
    <row r="5" spans="1:11" ht="15.75">
      <c r="G5" s="49"/>
      <c r="H5" t="s">
        <v>100</v>
      </c>
    </row>
    <row r="6" spans="1:11" ht="18.75">
      <c r="A6" s="40"/>
      <c r="B6" s="40"/>
      <c r="C6" s="40" t="s">
        <v>0</v>
      </c>
      <c r="G6" s="50"/>
    </row>
    <row r="7" spans="1:11" ht="6" customHeight="1" thickBot="1">
      <c r="A7" s="42"/>
      <c r="G7" s="48"/>
    </row>
    <row r="8" spans="1:11" ht="54.75" customHeight="1" thickTop="1" thickBot="1">
      <c r="A8" s="43" t="s">
        <v>1</v>
      </c>
      <c r="B8" s="44" t="s">
        <v>2</v>
      </c>
      <c r="C8" s="44" t="s">
        <v>50</v>
      </c>
      <c r="D8" s="44" t="s">
        <v>4</v>
      </c>
      <c r="E8" s="44" t="s">
        <v>5</v>
      </c>
      <c r="F8" s="44" t="s">
        <v>146</v>
      </c>
      <c r="G8" s="44" t="s">
        <v>6</v>
      </c>
      <c r="H8" s="45" t="s">
        <v>7</v>
      </c>
    </row>
    <row r="9" spans="1:11" ht="16.5" thickTop="1" thickBot="1">
      <c r="A9" s="46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.75" thickBot="1">
      <c r="A10" s="46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.75" thickBot="1">
      <c r="A11" s="46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.75" thickBot="1">
      <c r="A12" s="46">
        <f t="shared" si="0"/>
        <v>4</v>
      </c>
      <c r="B12" s="7" t="s">
        <v>86</v>
      </c>
      <c r="C12" s="23" t="s">
        <v>99</v>
      </c>
      <c r="D12" s="9">
        <v>1</v>
      </c>
      <c r="E12" s="23">
        <v>2100</v>
      </c>
      <c r="F12" s="23"/>
      <c r="G12" s="9">
        <f>E12*D12</f>
        <v>2100</v>
      </c>
      <c r="H12" s="10" t="s">
        <v>87</v>
      </c>
    </row>
    <row r="13" spans="1:11" ht="33" customHeight="1" thickBot="1">
      <c r="A13" s="46">
        <f t="shared" si="0"/>
        <v>5</v>
      </c>
      <c r="B13" s="21" t="s">
        <v>31</v>
      </c>
      <c r="C13" s="9" t="s">
        <v>32</v>
      </c>
      <c r="D13" s="9">
        <v>4</v>
      </c>
      <c r="E13" s="23">
        <v>2000</v>
      </c>
      <c r="F13" s="23">
        <f>K13</f>
        <v>800</v>
      </c>
      <c r="G13" s="9">
        <f>D13*(E13+F13)</f>
        <v>11200</v>
      </c>
      <c r="H13" s="10" t="s">
        <v>142</v>
      </c>
      <c r="J13" s="23">
        <v>2800</v>
      </c>
      <c r="K13">
        <f>J13-2000</f>
        <v>800</v>
      </c>
    </row>
    <row r="14" spans="1:11" ht="30" customHeight="1" thickBot="1">
      <c r="A14" s="46">
        <f t="shared" si="0"/>
        <v>6</v>
      </c>
      <c r="B14" s="21" t="s">
        <v>31</v>
      </c>
      <c r="C14" s="9" t="s">
        <v>32</v>
      </c>
      <c r="D14" s="9">
        <v>1</v>
      </c>
      <c r="E14" s="23">
        <v>2000</v>
      </c>
      <c r="F14" s="23">
        <f>K14</f>
        <v>500</v>
      </c>
      <c r="G14" s="9">
        <f>D14*(E14+F14)</f>
        <v>2500</v>
      </c>
      <c r="H14" s="10" t="s">
        <v>95</v>
      </c>
      <c r="J14" s="23">
        <v>2500</v>
      </c>
      <c r="K14">
        <f>J14-2000</f>
        <v>500</v>
      </c>
    </row>
    <row r="15" spans="1:11" ht="30" customHeight="1" thickBot="1">
      <c r="A15" s="46">
        <f t="shared" si="0"/>
        <v>7</v>
      </c>
      <c r="B15" s="21" t="s">
        <v>31</v>
      </c>
      <c r="C15" s="9" t="s">
        <v>32</v>
      </c>
      <c r="D15" s="9">
        <v>1</v>
      </c>
      <c r="E15" s="23">
        <v>2000</v>
      </c>
      <c r="F15" s="23">
        <f>K15</f>
        <v>300</v>
      </c>
      <c r="G15" s="9">
        <f>D15*(E15+F15)</f>
        <v>2300</v>
      </c>
      <c r="H15" s="10" t="s">
        <v>96</v>
      </c>
      <c r="J15" s="23">
        <v>2300</v>
      </c>
      <c r="K15">
        <f>J15-2000</f>
        <v>300</v>
      </c>
    </row>
    <row r="16" spans="1:11" ht="33" customHeight="1" thickBot="1">
      <c r="A16" s="46">
        <f t="shared" si="0"/>
        <v>8</v>
      </c>
      <c r="B16" s="21" t="s">
        <v>31</v>
      </c>
      <c r="C16" s="9" t="s">
        <v>32</v>
      </c>
      <c r="D16" s="9">
        <v>1</v>
      </c>
      <c r="E16" s="23">
        <v>2000</v>
      </c>
      <c r="F16" s="23"/>
      <c r="G16" s="9">
        <f>D16*(E16+F16)</f>
        <v>2000</v>
      </c>
      <c r="H16" s="10" t="s">
        <v>94</v>
      </c>
      <c r="J16" s="23">
        <v>2000</v>
      </c>
      <c r="K16">
        <f>J16-2000</f>
        <v>0</v>
      </c>
    </row>
    <row r="17" spans="1:11" ht="15.75" thickBot="1">
      <c r="A17" s="46">
        <f t="shared" si="0"/>
        <v>9</v>
      </c>
      <c r="B17" s="7" t="s">
        <v>34</v>
      </c>
      <c r="C17" s="9" t="s">
        <v>32</v>
      </c>
      <c r="D17" s="9">
        <v>3</v>
      </c>
      <c r="E17" s="23">
        <v>2800</v>
      </c>
      <c r="F17" s="23"/>
      <c r="G17" s="9">
        <f>E17*D17</f>
        <v>8400</v>
      </c>
      <c r="H17" s="10" t="s">
        <v>93</v>
      </c>
    </row>
    <row r="18" spans="1:11" ht="30.75" thickBot="1">
      <c r="A18" s="46">
        <f t="shared" si="0"/>
        <v>10</v>
      </c>
      <c r="B18" s="7" t="s">
        <v>69</v>
      </c>
      <c r="C18" s="9" t="s">
        <v>32</v>
      </c>
      <c r="D18" s="9">
        <v>1</v>
      </c>
      <c r="E18" s="23">
        <v>2800</v>
      </c>
      <c r="F18" s="23"/>
      <c r="G18" s="9">
        <f>E18*D18</f>
        <v>2800</v>
      </c>
      <c r="H18" s="10" t="s">
        <v>70</v>
      </c>
    </row>
    <row r="19" spans="1:11" ht="29.25" customHeight="1" thickBot="1">
      <c r="A19" s="46">
        <f t="shared" si="0"/>
        <v>11</v>
      </c>
      <c r="B19" s="89" t="s">
        <v>90</v>
      </c>
      <c r="C19" s="9" t="s">
        <v>32</v>
      </c>
      <c r="D19" s="28">
        <v>1</v>
      </c>
      <c r="E19" s="55">
        <v>2000</v>
      </c>
      <c r="F19" s="88">
        <f>K19</f>
        <v>800</v>
      </c>
      <c r="G19" s="9">
        <f>D19*(E19+F19)</f>
        <v>2800</v>
      </c>
      <c r="H19" s="53" t="s">
        <v>71</v>
      </c>
      <c r="J19" s="55">
        <v>2800</v>
      </c>
      <c r="K19">
        <f>J19-2000</f>
        <v>800</v>
      </c>
    </row>
    <row r="20" spans="1:11" ht="30" customHeight="1" thickBot="1">
      <c r="A20" s="46">
        <f t="shared" si="0"/>
        <v>12</v>
      </c>
      <c r="B20" s="89" t="s">
        <v>90</v>
      </c>
      <c r="C20" s="9" t="s">
        <v>32</v>
      </c>
      <c r="D20" s="28">
        <v>3</v>
      </c>
      <c r="E20" s="55">
        <v>2000</v>
      </c>
      <c r="F20" s="88">
        <f>K20</f>
        <v>500</v>
      </c>
      <c r="G20" s="9">
        <f>D20*(E20+F20)</f>
        <v>7500</v>
      </c>
      <c r="H20" s="54" t="s">
        <v>91</v>
      </c>
      <c r="J20" s="55">
        <v>2500</v>
      </c>
      <c r="K20">
        <f>J20-2000</f>
        <v>500</v>
      </c>
    </row>
    <row r="21" spans="1:11" ht="31.5" customHeight="1" thickBot="1">
      <c r="A21" s="46">
        <f t="shared" si="0"/>
        <v>13</v>
      </c>
      <c r="B21" s="89" t="s">
        <v>90</v>
      </c>
      <c r="C21" s="9" t="s">
        <v>32</v>
      </c>
      <c r="D21" s="28">
        <v>1</v>
      </c>
      <c r="E21" s="23">
        <v>2000</v>
      </c>
      <c r="F21" s="88"/>
      <c r="G21" s="9">
        <f>D21*(E21+F21)</f>
        <v>2000</v>
      </c>
      <c r="H21" s="54" t="s">
        <v>92</v>
      </c>
      <c r="J21" s="23">
        <v>2000</v>
      </c>
      <c r="K21">
        <f>J21-2000</f>
        <v>0</v>
      </c>
    </row>
    <row r="22" spans="1:11" ht="30" customHeight="1" thickBot="1">
      <c r="A22" s="46">
        <f t="shared" si="0"/>
        <v>14</v>
      </c>
      <c r="B22" s="7" t="s">
        <v>41</v>
      </c>
      <c r="C22" s="9">
        <v>3119</v>
      </c>
      <c r="D22" s="9">
        <v>1</v>
      </c>
      <c r="E22" s="23">
        <v>1600</v>
      </c>
      <c r="F22" s="23"/>
      <c r="G22" s="9">
        <f>E22*D22</f>
        <v>1600</v>
      </c>
      <c r="H22" s="10" t="s">
        <v>76</v>
      </c>
    </row>
    <row r="23" spans="1:11" ht="45.75" thickBot="1">
      <c r="A23" s="46">
        <f t="shared" si="0"/>
        <v>15</v>
      </c>
      <c r="B23" s="7" t="s">
        <v>72</v>
      </c>
      <c r="C23" s="8">
        <v>3450</v>
      </c>
      <c r="D23" s="9">
        <v>1</v>
      </c>
      <c r="E23" s="23">
        <v>2800</v>
      </c>
      <c r="F23" s="23"/>
      <c r="G23" s="9">
        <f>E23*D23</f>
        <v>2800</v>
      </c>
      <c r="H23" s="10" t="s">
        <v>73</v>
      </c>
    </row>
    <row r="24" spans="1:11" ht="15.75" thickBot="1">
      <c r="A24" s="46">
        <f t="shared" si="0"/>
        <v>16</v>
      </c>
      <c r="B24" s="7" t="s">
        <v>97</v>
      </c>
      <c r="C24" s="22">
        <v>9333</v>
      </c>
      <c r="D24" s="9">
        <v>1</v>
      </c>
      <c r="E24" s="23">
        <v>1600</v>
      </c>
      <c r="F24" s="23"/>
      <c r="G24" s="9">
        <f>E24*D24</f>
        <v>1600</v>
      </c>
      <c r="H24" s="10" t="s">
        <v>98</v>
      </c>
    </row>
    <row r="25" spans="1:11" ht="15.75" thickBot="1">
      <c r="A25" s="46">
        <f t="shared" si="0"/>
        <v>17</v>
      </c>
      <c r="B25" s="7" t="s">
        <v>36</v>
      </c>
      <c r="C25" s="8" t="s">
        <v>74</v>
      </c>
      <c r="D25" s="9">
        <v>1</v>
      </c>
      <c r="E25" s="23">
        <v>2000</v>
      </c>
      <c r="F25" s="23">
        <f>K25</f>
        <v>700</v>
      </c>
      <c r="G25" s="9">
        <f>D25*(E25+F25)</f>
        <v>2700</v>
      </c>
      <c r="H25" s="10" t="s">
        <v>89</v>
      </c>
      <c r="J25" s="23">
        <v>2700</v>
      </c>
      <c r="K25">
        <f>J25-2000</f>
        <v>700</v>
      </c>
    </row>
    <row r="26" spans="1:11" ht="15.75" thickBot="1">
      <c r="A26" s="46">
        <f t="shared" si="0"/>
        <v>18</v>
      </c>
      <c r="B26" s="7" t="s">
        <v>36</v>
      </c>
      <c r="C26" s="8" t="s">
        <v>74</v>
      </c>
      <c r="D26" s="9">
        <v>1</v>
      </c>
      <c r="E26" s="23">
        <v>2000</v>
      </c>
      <c r="F26" s="23"/>
      <c r="G26" s="9">
        <f>D26*(E26+F26)</f>
        <v>2000</v>
      </c>
      <c r="H26" s="10" t="s">
        <v>88</v>
      </c>
      <c r="J26" s="23">
        <v>2000</v>
      </c>
      <c r="K26">
        <f>J26-2000</f>
        <v>0</v>
      </c>
    </row>
    <row r="27" spans="1:11" ht="15.75" thickBot="1">
      <c r="A27" s="46">
        <f t="shared" si="0"/>
        <v>19</v>
      </c>
      <c r="B27" s="7" t="s">
        <v>36</v>
      </c>
      <c r="C27" s="8" t="s">
        <v>74</v>
      </c>
      <c r="D27" s="9">
        <v>1</v>
      </c>
      <c r="E27" s="23">
        <v>2000</v>
      </c>
      <c r="F27" s="23">
        <f>K27</f>
        <v>800</v>
      </c>
      <c r="G27" s="9">
        <f>D27*(E27+F27)</f>
        <v>2800</v>
      </c>
      <c r="H27" s="10" t="s">
        <v>75</v>
      </c>
      <c r="J27" s="23">
        <v>2800</v>
      </c>
      <c r="K27">
        <f>J27-2000</f>
        <v>800</v>
      </c>
    </row>
    <row r="28" spans="1:11" ht="17.25" customHeight="1" thickBot="1">
      <c r="A28" s="64"/>
      <c r="B28" s="65"/>
      <c r="C28" s="168" t="s">
        <v>112</v>
      </c>
      <c r="D28" s="168"/>
      <c r="E28" s="168"/>
      <c r="F28" s="168"/>
      <c r="G28" s="168"/>
      <c r="H28" s="63"/>
    </row>
    <row r="29" spans="1:11" ht="15.75" thickBot="1">
      <c r="A29" s="46">
        <f>A27+1</f>
        <v>20</v>
      </c>
      <c r="B29" s="7" t="s">
        <v>84</v>
      </c>
      <c r="C29" s="23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23">
        <v>2700</v>
      </c>
      <c r="K29">
        <f>J29-1550</f>
        <v>1150</v>
      </c>
    </row>
    <row r="30" spans="1:11" ht="15.75" thickBot="1">
      <c r="A30" s="46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.75" thickBot="1">
      <c r="A31" s="46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.75" thickBot="1">
      <c r="A32" s="46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90">
        <v>2300</v>
      </c>
      <c r="K32">
        <f>J32-1550</f>
        <v>750</v>
      </c>
    </row>
    <row r="33" spans="1:8">
      <c r="A33" s="169" t="s">
        <v>46</v>
      </c>
      <c r="B33" s="161"/>
      <c r="C33" s="163"/>
      <c r="D33" s="165">
        <f>SUM(D9:D27)+SUM(D29:D32)</f>
        <v>30</v>
      </c>
      <c r="E33" s="174"/>
      <c r="F33" s="85"/>
      <c r="G33" s="176">
        <f>SUM(G9:G27)+SUM(G29:G32)</f>
        <v>75550</v>
      </c>
      <c r="H33" s="157"/>
    </row>
    <row r="34" spans="1:8" ht="15.75" thickBot="1">
      <c r="A34" s="170"/>
      <c r="B34" s="171"/>
      <c r="C34" s="172"/>
      <c r="D34" s="173"/>
      <c r="E34" s="175"/>
      <c r="F34" s="86"/>
      <c r="G34" s="177"/>
      <c r="H34" s="167"/>
    </row>
    <row r="35" spans="1:8" ht="16.5" thickTop="1">
      <c r="A35" s="16"/>
    </row>
    <row r="36" spans="1:8" ht="15.75">
      <c r="A36" s="56" t="s">
        <v>77</v>
      </c>
      <c r="B36" s="57"/>
    </row>
    <row r="37" spans="1:8" ht="16.5" customHeight="1">
      <c r="A37" s="56"/>
      <c r="B37" s="57"/>
    </row>
    <row r="38" spans="1:8" ht="15.75">
      <c r="A38" s="56" t="s">
        <v>151</v>
      </c>
      <c r="B38" s="58"/>
    </row>
    <row r="39" spans="1:8" ht="15.75">
      <c r="A39" s="47"/>
    </row>
    <row r="40" spans="1:8" ht="15.75">
      <c r="A40" s="16"/>
    </row>
    <row r="41" spans="1:8" ht="15.75">
      <c r="A41" s="47" t="s">
        <v>143</v>
      </c>
      <c r="B41" s="75"/>
      <c r="C41" s="76"/>
      <c r="D41" s="76"/>
    </row>
  </sheetData>
  <autoFilter ref="A8:H34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opLeftCell="B13" zoomScale="112" zoomScaleNormal="112" workbookViewId="0">
      <selection activeCell="H29" sqref="H29"/>
    </sheetView>
  </sheetViews>
  <sheetFormatPr defaultRowHeight="15"/>
  <cols>
    <col min="1" max="1" width="15.140625" customWidth="1"/>
    <col min="2" max="2" width="6.140625" customWidth="1"/>
    <col min="3" max="3" width="33" customWidth="1"/>
    <col min="4" max="4" width="18.7109375" customWidth="1"/>
    <col min="5" max="5" width="16" customWidth="1"/>
    <col min="6" max="6" width="14.5703125" style="25" customWidth="1"/>
    <col min="7" max="7" width="13.140625" style="25" customWidth="1"/>
    <col min="8" max="8" width="14.28515625" style="25" customWidth="1"/>
    <col min="9" max="9" width="16.7109375" customWidth="1"/>
    <col min="10" max="10" width="31.5703125" customWidth="1"/>
    <col min="12" max="12" width="4.5703125" customWidth="1"/>
  </cols>
  <sheetData>
    <row r="1" spans="1:14" ht="15.75">
      <c r="B1" s="99" t="s">
        <v>155</v>
      </c>
      <c r="C1" s="99"/>
    </row>
    <row r="2" spans="1:14" ht="15.75">
      <c r="B2" s="100" t="s">
        <v>57</v>
      </c>
      <c r="C2" s="99"/>
      <c r="F2" s="67" t="s">
        <v>63</v>
      </c>
      <c r="G2" s="67"/>
      <c r="H2" s="67"/>
      <c r="I2" s="15"/>
    </row>
    <row r="3" spans="1:14" ht="15.75">
      <c r="B3" s="100" t="s">
        <v>119</v>
      </c>
      <c r="C3" s="99"/>
      <c r="F3" s="67" t="s">
        <v>139</v>
      </c>
      <c r="G3" s="67"/>
      <c r="H3" s="67"/>
      <c r="I3" s="15"/>
    </row>
    <row r="4" spans="1:14" ht="15.75">
      <c r="B4" s="101" t="s">
        <v>120</v>
      </c>
      <c r="C4" s="99"/>
      <c r="F4" s="25" t="s">
        <v>141</v>
      </c>
    </row>
    <row r="5" spans="1:14">
      <c r="F5" s="67" t="s">
        <v>121</v>
      </c>
      <c r="G5" s="67"/>
      <c r="H5" s="67"/>
      <c r="I5" s="15"/>
    </row>
    <row r="6" spans="1:14">
      <c r="B6" s="15" t="s">
        <v>140</v>
      </c>
      <c r="F6" s="67" t="s">
        <v>122</v>
      </c>
      <c r="G6" s="67"/>
      <c r="H6" s="67"/>
      <c r="I6" s="15"/>
    </row>
    <row r="7" spans="1:14" ht="18.75" customHeight="1">
      <c r="F7" s="74" t="s">
        <v>100</v>
      </c>
      <c r="G7" s="74"/>
      <c r="H7" s="74"/>
    </row>
    <row r="8" spans="1:14">
      <c r="D8" s="32" t="s">
        <v>104</v>
      </c>
    </row>
    <row r="9" spans="1:14" ht="6" customHeight="1" thickBot="1">
      <c r="B9" s="41"/>
    </row>
    <row r="10" spans="1:14" ht="39.75" thickTop="1" thickBot="1">
      <c r="A10" s="93"/>
      <c r="B10" s="59" t="s">
        <v>152</v>
      </c>
      <c r="C10" s="59" t="s">
        <v>2</v>
      </c>
      <c r="D10" s="59" t="s">
        <v>3</v>
      </c>
      <c r="E10" s="59" t="s">
        <v>4</v>
      </c>
      <c r="F10" s="68" t="s">
        <v>5</v>
      </c>
      <c r="G10" s="68" t="s">
        <v>154</v>
      </c>
      <c r="H10" s="68" t="s">
        <v>153</v>
      </c>
      <c r="I10" s="59" t="s">
        <v>6</v>
      </c>
      <c r="J10" s="60" t="s">
        <v>7</v>
      </c>
      <c r="K10" s="94"/>
      <c r="L10" s="97"/>
    </row>
    <row r="11" spans="1:14" ht="15.75" thickBot="1">
      <c r="A11" s="102"/>
      <c r="B11" s="61">
        <v>1</v>
      </c>
      <c r="C11" s="61" t="s">
        <v>8</v>
      </c>
      <c r="D11" s="72" t="s">
        <v>105</v>
      </c>
      <c r="E11" s="62">
        <v>0.5</v>
      </c>
      <c r="F11" s="69">
        <v>5000</v>
      </c>
      <c r="G11" s="69"/>
      <c r="H11" s="69"/>
      <c r="I11" s="9">
        <f t="shared" ref="I11:I30" si="0">E11*(F11+H11)</f>
        <v>2500</v>
      </c>
      <c r="J11" s="63" t="s">
        <v>11</v>
      </c>
      <c r="K11" s="95"/>
      <c r="L11" s="97"/>
    </row>
    <row r="12" spans="1:14" ht="15.75" thickBot="1">
      <c r="A12" s="179"/>
      <c r="B12" s="61">
        <f t="shared" ref="B12:B18" si="1">B11+1</f>
        <v>2</v>
      </c>
      <c r="C12" s="61" t="s">
        <v>15</v>
      </c>
      <c r="D12" s="62">
        <v>1231</v>
      </c>
      <c r="E12" s="62">
        <v>0.5</v>
      </c>
      <c r="F12" s="69">
        <v>4800</v>
      </c>
      <c r="G12" s="69"/>
      <c r="H12" s="69"/>
      <c r="I12" s="9">
        <f t="shared" si="0"/>
        <v>2400</v>
      </c>
      <c r="J12" s="63" t="s">
        <v>16</v>
      </c>
      <c r="K12" s="95"/>
      <c r="L12" s="97"/>
    </row>
    <row r="13" spans="1:14" ht="15.75" thickBot="1">
      <c r="A13" s="179"/>
      <c r="B13" s="61">
        <f t="shared" si="1"/>
        <v>3</v>
      </c>
      <c r="C13" s="61" t="s">
        <v>19</v>
      </c>
      <c r="D13" s="72" t="s">
        <v>18</v>
      </c>
      <c r="E13" s="62">
        <v>1</v>
      </c>
      <c r="F13" s="69">
        <v>1550</v>
      </c>
      <c r="G13" s="69"/>
      <c r="H13" s="69">
        <f>N13</f>
        <v>1250</v>
      </c>
      <c r="I13" s="9">
        <f t="shared" si="0"/>
        <v>2800</v>
      </c>
      <c r="J13" s="63" t="s">
        <v>106</v>
      </c>
      <c r="K13" s="95"/>
      <c r="L13" s="97"/>
      <c r="M13" s="69">
        <v>2800</v>
      </c>
      <c r="N13">
        <f>M13-1550</f>
        <v>1250</v>
      </c>
    </row>
    <row r="14" spans="1:14" ht="39" thickBot="1">
      <c r="A14" s="179"/>
      <c r="B14" s="61">
        <f t="shared" si="1"/>
        <v>4</v>
      </c>
      <c r="C14" s="91" t="s">
        <v>31</v>
      </c>
      <c r="D14" s="62" t="s">
        <v>32</v>
      </c>
      <c r="E14" s="62">
        <v>5</v>
      </c>
      <c r="F14" s="69">
        <v>2300</v>
      </c>
      <c r="G14" s="69"/>
      <c r="H14" s="69">
        <f>N14</f>
        <v>500</v>
      </c>
      <c r="I14" s="9">
        <f t="shared" si="0"/>
        <v>14000</v>
      </c>
      <c r="J14" s="63" t="s">
        <v>129</v>
      </c>
      <c r="K14" s="95"/>
      <c r="L14" s="97"/>
      <c r="M14" s="69">
        <v>2800</v>
      </c>
      <c r="N14">
        <f>M14-2300</f>
        <v>500</v>
      </c>
    </row>
    <row r="15" spans="1:14" ht="15.75" thickBot="1">
      <c r="A15" s="179"/>
      <c r="B15" s="61">
        <f t="shared" si="1"/>
        <v>5</v>
      </c>
      <c r="C15" s="91" t="s">
        <v>31</v>
      </c>
      <c r="D15" s="62" t="s">
        <v>32</v>
      </c>
      <c r="E15" s="62">
        <v>1</v>
      </c>
      <c r="F15" s="69">
        <v>2300</v>
      </c>
      <c r="G15" s="69"/>
      <c r="H15" s="69">
        <f>N15</f>
        <v>400</v>
      </c>
      <c r="I15" s="9">
        <f t="shared" si="0"/>
        <v>2700</v>
      </c>
      <c r="J15" s="63" t="s">
        <v>130</v>
      </c>
      <c r="K15" s="95"/>
      <c r="L15" s="97"/>
      <c r="M15" s="69">
        <v>2700</v>
      </c>
      <c r="N15">
        <f>M15-2300</f>
        <v>400</v>
      </c>
    </row>
    <row r="16" spans="1:14" ht="15.75" thickBot="1">
      <c r="A16" s="179"/>
      <c r="B16" s="61">
        <f t="shared" si="1"/>
        <v>6</v>
      </c>
      <c r="C16" s="91" t="s">
        <v>31</v>
      </c>
      <c r="D16" s="62" t="s">
        <v>32</v>
      </c>
      <c r="E16" s="62">
        <v>2</v>
      </c>
      <c r="F16" s="69">
        <v>2300</v>
      </c>
      <c r="G16" s="69"/>
      <c r="H16" s="69">
        <f>N16</f>
        <v>300</v>
      </c>
      <c r="I16" s="9">
        <f t="shared" si="0"/>
        <v>5200</v>
      </c>
      <c r="J16" s="63" t="s">
        <v>131</v>
      </c>
      <c r="K16" s="95"/>
      <c r="L16" s="97"/>
      <c r="M16" s="69">
        <v>2600</v>
      </c>
      <c r="N16">
        <f>M16-2300</f>
        <v>300</v>
      </c>
    </row>
    <row r="17" spans="1:14" ht="15.75" thickBot="1">
      <c r="A17" s="179"/>
      <c r="B17" s="61">
        <f t="shared" si="1"/>
        <v>7</v>
      </c>
      <c r="C17" s="91" t="s">
        <v>31</v>
      </c>
      <c r="D17" s="62" t="s">
        <v>32</v>
      </c>
      <c r="E17" s="62">
        <v>1</v>
      </c>
      <c r="F17" s="69">
        <v>2300</v>
      </c>
      <c r="G17" s="69"/>
      <c r="H17" s="69">
        <f>N17</f>
        <v>200</v>
      </c>
      <c r="I17" s="9">
        <f t="shared" si="0"/>
        <v>2500</v>
      </c>
      <c r="J17" s="63" t="s">
        <v>132</v>
      </c>
      <c r="K17" s="95"/>
      <c r="L17" s="97"/>
      <c r="M17" s="69">
        <v>2500</v>
      </c>
      <c r="N17">
        <f>M17-2300</f>
        <v>200</v>
      </c>
    </row>
    <row r="18" spans="1:14" ht="15.75" thickBot="1">
      <c r="A18" s="179"/>
      <c r="B18" s="61">
        <f t="shared" si="1"/>
        <v>8</v>
      </c>
      <c r="C18" s="91" t="s">
        <v>31</v>
      </c>
      <c r="D18" s="62" t="s">
        <v>32</v>
      </c>
      <c r="E18" s="62">
        <v>2</v>
      </c>
      <c r="F18" s="69">
        <v>2300</v>
      </c>
      <c r="G18" s="69"/>
      <c r="H18" s="69"/>
      <c r="I18" s="9">
        <f t="shared" si="0"/>
        <v>4600</v>
      </c>
      <c r="J18" s="63" t="s">
        <v>133</v>
      </c>
      <c r="K18" s="95"/>
      <c r="L18" s="97"/>
      <c r="M18" s="69">
        <v>2300</v>
      </c>
      <c r="N18">
        <f>M18-2300</f>
        <v>0</v>
      </c>
    </row>
    <row r="19" spans="1:14" ht="15.75" thickBot="1">
      <c r="A19" s="179"/>
      <c r="B19" s="61">
        <f>B25+1</f>
        <v>15</v>
      </c>
      <c r="C19" s="98" t="s">
        <v>90</v>
      </c>
      <c r="D19" s="62" t="s">
        <v>32</v>
      </c>
      <c r="E19" s="62">
        <v>1</v>
      </c>
      <c r="F19" s="69">
        <v>2600</v>
      </c>
      <c r="G19" s="69"/>
      <c r="H19" s="69">
        <v>100</v>
      </c>
      <c r="I19" s="9">
        <f t="shared" si="0"/>
        <v>2700</v>
      </c>
      <c r="J19" s="63" t="s">
        <v>126</v>
      </c>
      <c r="K19" s="95"/>
      <c r="L19" s="97"/>
    </row>
    <row r="20" spans="1:14" ht="15.75" thickBot="1">
      <c r="A20" s="179"/>
      <c r="B20" s="61">
        <f>B18+1</f>
        <v>9</v>
      </c>
      <c r="C20" s="98" t="s">
        <v>90</v>
      </c>
      <c r="D20" s="62" t="s">
        <v>32</v>
      </c>
      <c r="E20" s="62">
        <v>1</v>
      </c>
      <c r="F20" s="69">
        <v>2600</v>
      </c>
      <c r="G20" s="69"/>
      <c r="H20" s="69"/>
      <c r="I20" s="9">
        <f t="shared" si="0"/>
        <v>2600</v>
      </c>
      <c r="J20" s="63" t="s">
        <v>127</v>
      </c>
      <c r="K20" s="95"/>
      <c r="L20" s="97"/>
    </row>
    <row r="21" spans="1:14" ht="15.75" thickBot="1">
      <c r="A21" s="103"/>
      <c r="B21" s="61">
        <f>B20+1</f>
        <v>10</v>
      </c>
      <c r="C21" s="98" t="s">
        <v>34</v>
      </c>
      <c r="D21" s="62" t="s">
        <v>32</v>
      </c>
      <c r="E21" s="62">
        <v>1</v>
      </c>
      <c r="F21" s="69">
        <v>2800</v>
      </c>
      <c r="G21" s="69"/>
      <c r="H21" s="69"/>
      <c r="I21" s="9">
        <f t="shared" si="0"/>
        <v>2800</v>
      </c>
      <c r="J21" s="63" t="s">
        <v>128</v>
      </c>
      <c r="K21" s="95"/>
      <c r="L21" s="97"/>
    </row>
    <row r="22" spans="1:14" ht="15.75" thickBot="1">
      <c r="A22" s="179"/>
      <c r="B22" s="61">
        <f>B21+1</f>
        <v>11</v>
      </c>
      <c r="C22" s="98" t="s">
        <v>107</v>
      </c>
      <c r="D22" s="62">
        <v>1473</v>
      </c>
      <c r="E22" s="62">
        <v>1</v>
      </c>
      <c r="F22" s="69">
        <v>2300</v>
      </c>
      <c r="G22" s="69"/>
      <c r="H22" s="69">
        <f>N22</f>
        <v>500</v>
      </c>
      <c r="I22" s="9">
        <f t="shared" si="0"/>
        <v>2800</v>
      </c>
      <c r="J22" s="63" t="s">
        <v>108</v>
      </c>
      <c r="K22" s="95"/>
      <c r="L22" s="97"/>
      <c r="M22">
        <v>2800</v>
      </c>
      <c r="N22">
        <f>M22-2300</f>
        <v>500</v>
      </c>
    </row>
    <row r="23" spans="1:14" ht="15.75" thickBot="1">
      <c r="A23" s="179"/>
      <c r="B23" s="61">
        <f>B22+1</f>
        <v>12</v>
      </c>
      <c r="C23" s="98" t="s">
        <v>107</v>
      </c>
      <c r="D23" s="62">
        <v>1473</v>
      </c>
      <c r="E23" s="62">
        <v>1</v>
      </c>
      <c r="F23" s="69">
        <v>2300</v>
      </c>
      <c r="G23" s="69"/>
      <c r="H23" s="69"/>
      <c r="I23" s="9">
        <f t="shared" si="0"/>
        <v>2300</v>
      </c>
      <c r="J23" s="63" t="s">
        <v>134</v>
      </c>
      <c r="K23" s="95"/>
      <c r="L23" s="97"/>
      <c r="M23" s="69">
        <v>2300</v>
      </c>
      <c r="N23">
        <f>M23-2300</f>
        <v>0</v>
      </c>
    </row>
    <row r="24" spans="1:14" ht="15.75" thickBot="1">
      <c r="A24" s="179"/>
      <c r="B24" s="61">
        <f>B23+1</f>
        <v>13</v>
      </c>
      <c r="C24" s="61" t="s">
        <v>24</v>
      </c>
      <c r="D24" s="72" t="s">
        <v>109</v>
      </c>
      <c r="E24" s="62">
        <v>1</v>
      </c>
      <c r="F24" s="69">
        <v>3300</v>
      </c>
      <c r="G24" s="69"/>
      <c r="H24" s="69"/>
      <c r="I24" s="9">
        <f t="shared" si="0"/>
        <v>3300</v>
      </c>
      <c r="J24" s="63" t="s">
        <v>110</v>
      </c>
      <c r="K24" s="95"/>
      <c r="L24" s="97"/>
    </row>
    <row r="25" spans="1:14" ht="15.75" thickBot="1">
      <c r="A25" s="179"/>
      <c r="B25" s="61">
        <f>B24+1</f>
        <v>14</v>
      </c>
      <c r="C25" s="61" t="s">
        <v>124</v>
      </c>
      <c r="D25" s="73" t="s">
        <v>137</v>
      </c>
      <c r="E25" s="62">
        <v>1</v>
      </c>
      <c r="F25" s="69">
        <v>3300</v>
      </c>
      <c r="G25" s="69"/>
      <c r="H25" s="69"/>
      <c r="I25" s="9">
        <f t="shared" si="0"/>
        <v>3300</v>
      </c>
      <c r="J25" s="63" t="s">
        <v>125</v>
      </c>
      <c r="K25" s="95"/>
      <c r="L25" s="97"/>
    </row>
    <row r="26" spans="1:14" ht="15.75" thickBot="1">
      <c r="A26" s="179"/>
      <c r="B26" s="61">
        <f>B19+1</f>
        <v>16</v>
      </c>
      <c r="C26" s="61" t="s">
        <v>135</v>
      </c>
      <c r="D26" s="69">
        <v>2429</v>
      </c>
      <c r="E26" s="62">
        <v>1</v>
      </c>
      <c r="F26" s="69">
        <v>1550</v>
      </c>
      <c r="G26" s="69"/>
      <c r="H26" s="69"/>
      <c r="I26" s="9">
        <f t="shared" si="0"/>
        <v>1550</v>
      </c>
      <c r="J26" s="63" t="s">
        <v>136</v>
      </c>
      <c r="K26" s="95"/>
      <c r="L26" s="97"/>
    </row>
    <row r="27" spans="1:14" ht="26.25" customHeight="1" thickBot="1">
      <c r="A27" s="180"/>
      <c r="B27" s="61">
        <f>B26+1</f>
        <v>17</v>
      </c>
      <c r="C27" s="61" t="s">
        <v>43</v>
      </c>
      <c r="D27" s="62">
        <v>4222</v>
      </c>
      <c r="E27" s="62">
        <v>1</v>
      </c>
      <c r="F27" s="69">
        <v>1450</v>
      </c>
      <c r="G27" s="69"/>
      <c r="H27" s="69"/>
      <c r="I27" s="9">
        <f t="shared" si="0"/>
        <v>1450</v>
      </c>
      <c r="J27" s="63" t="s">
        <v>111</v>
      </c>
      <c r="K27" s="95"/>
      <c r="L27" s="97"/>
    </row>
    <row r="28" spans="1:14" ht="15.75" thickBot="1">
      <c r="A28" s="178" t="s">
        <v>112</v>
      </c>
      <c r="B28" s="61">
        <f>B27+1</f>
        <v>18</v>
      </c>
      <c r="C28" s="61" t="s">
        <v>84</v>
      </c>
      <c r="D28" s="62">
        <v>1235</v>
      </c>
      <c r="E28" s="62">
        <v>1</v>
      </c>
      <c r="F28" s="69">
        <v>1550</v>
      </c>
      <c r="G28" s="69"/>
      <c r="H28" s="69">
        <f>N28</f>
        <v>1250</v>
      </c>
      <c r="I28" s="9">
        <f t="shared" si="0"/>
        <v>2800</v>
      </c>
      <c r="J28" s="63" t="s">
        <v>113</v>
      </c>
      <c r="K28" s="95"/>
      <c r="L28" s="97"/>
      <c r="M28" s="69">
        <v>2800</v>
      </c>
      <c r="N28">
        <f>M28-1550</f>
        <v>1250</v>
      </c>
    </row>
    <row r="29" spans="1:14" ht="15.75" thickBot="1">
      <c r="A29" s="178"/>
      <c r="B29" s="61">
        <f>B28+1</f>
        <v>19</v>
      </c>
      <c r="C29" s="61" t="s">
        <v>17</v>
      </c>
      <c r="D29" s="72" t="s">
        <v>18</v>
      </c>
      <c r="E29" s="62">
        <v>1</v>
      </c>
      <c r="F29" s="69">
        <v>1550</v>
      </c>
      <c r="G29" s="69"/>
      <c r="H29" s="69">
        <f>N29</f>
        <v>1250</v>
      </c>
      <c r="I29" s="9">
        <f t="shared" si="0"/>
        <v>2800</v>
      </c>
      <c r="J29" s="63" t="s">
        <v>114</v>
      </c>
      <c r="K29" s="95"/>
      <c r="L29" s="97"/>
      <c r="M29" s="69">
        <v>2800</v>
      </c>
      <c r="N29">
        <f>M29-1550</f>
        <v>1250</v>
      </c>
    </row>
    <row r="30" spans="1:14" ht="15.75" thickBot="1">
      <c r="A30" s="178"/>
      <c r="B30" s="61">
        <f>B29+1</f>
        <v>20</v>
      </c>
      <c r="C30" s="61" t="s">
        <v>17</v>
      </c>
      <c r="D30" s="72" t="s">
        <v>18</v>
      </c>
      <c r="E30" s="62">
        <v>2</v>
      </c>
      <c r="F30" s="69">
        <v>1550</v>
      </c>
      <c r="G30" s="69"/>
      <c r="H30" s="9"/>
      <c r="I30" s="9">
        <f t="shared" si="0"/>
        <v>3100</v>
      </c>
      <c r="J30" s="63" t="s">
        <v>123</v>
      </c>
      <c r="K30" s="95"/>
      <c r="L30" s="97"/>
      <c r="M30" s="69">
        <v>1550</v>
      </c>
      <c r="N30">
        <f>M30-1550</f>
        <v>0</v>
      </c>
    </row>
    <row r="31" spans="1:14" ht="19.5" customHeight="1" thickBot="1">
      <c r="A31" s="93"/>
      <c r="B31" s="92" t="s">
        <v>46</v>
      </c>
      <c r="C31" s="77"/>
      <c r="D31" s="78"/>
      <c r="E31" s="79">
        <f>SUM(E28:E30)+SUM(E11:E27)</f>
        <v>26</v>
      </c>
      <c r="F31" s="80"/>
      <c r="G31" s="80"/>
      <c r="H31" s="80"/>
      <c r="I31" s="81">
        <f>SUM(I11:I30)</f>
        <v>68200</v>
      </c>
      <c r="J31" s="82"/>
      <c r="K31" s="96"/>
      <c r="L31" s="97"/>
    </row>
    <row r="32" spans="1:14" ht="11.25" customHeight="1">
      <c r="B32" s="15"/>
    </row>
    <row r="33" spans="2:5">
      <c r="B33" s="71" t="s">
        <v>115</v>
      </c>
      <c r="C33" s="39"/>
    </row>
    <row r="34" spans="2:5" ht="6.75" customHeight="1">
      <c r="B34" s="39" t="s">
        <v>116</v>
      </c>
      <c r="C34" s="39"/>
    </row>
    <row r="35" spans="2:5" ht="25.5">
      <c r="B35" s="39" t="s">
        <v>117</v>
      </c>
      <c r="C35" s="70" t="s">
        <v>118</v>
      </c>
    </row>
    <row r="36" spans="2:5" ht="24.75" customHeight="1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10" workbookViewId="0">
      <selection activeCell="A4" sqref="A4:M4"/>
    </sheetView>
  </sheetViews>
  <sheetFormatPr defaultRowHeight="15"/>
  <cols>
    <col min="1" max="1" width="15.5703125" customWidth="1"/>
    <col min="2" max="2" width="10.5703125" customWidth="1"/>
    <col min="3" max="3" width="35.28515625" customWidth="1"/>
    <col min="4" max="4" width="17.5703125" customWidth="1"/>
    <col min="5" max="5" width="14.42578125" customWidth="1"/>
    <col min="6" max="6" width="14.5703125" customWidth="1"/>
    <col min="7" max="7" width="0.28515625" hidden="1" customWidth="1"/>
    <col min="8" max="8" width="9.28515625" hidden="1" customWidth="1"/>
    <col min="9" max="9" width="3" customWidth="1"/>
    <col min="10" max="10" width="14.140625" customWidth="1"/>
    <col min="11" max="11" width="35.28515625" hidden="1" customWidth="1"/>
    <col min="12" max="12" width="13" customWidth="1"/>
  </cols>
  <sheetData>
    <row r="1" spans="1:13">
      <c r="I1" t="s">
        <v>182</v>
      </c>
    </row>
    <row r="2" spans="1:13" ht="14.25" customHeight="1">
      <c r="A2" s="181" t="s">
        <v>178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16.5" customHeight="1">
      <c r="A3" s="181" t="s">
        <v>194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6.5" customHeight="1">
      <c r="A4" s="181" t="s">
        <v>186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ht="16.5" customHeight="1">
      <c r="A5" s="181" t="s">
        <v>179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15.75" customHeight="1">
      <c r="A6" s="181" t="s">
        <v>185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ht="12.75" customHeight="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13.5" customHeight="1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3" ht="3" customHeight="1" thickBot="1"/>
    <row r="10" spans="1:13" ht="27" customHeight="1" thickBot="1">
      <c r="A10" s="152" t="s">
        <v>156</v>
      </c>
      <c r="B10" s="152"/>
      <c r="C10" s="152" t="s">
        <v>157</v>
      </c>
      <c r="D10" s="152"/>
      <c r="E10" s="150" t="s">
        <v>4</v>
      </c>
      <c r="F10" s="204" t="s">
        <v>160</v>
      </c>
      <c r="G10" s="205"/>
      <c r="H10" s="205"/>
      <c r="I10" s="155"/>
      <c r="J10" s="150" t="s">
        <v>6</v>
      </c>
      <c r="K10" s="150" t="s">
        <v>167</v>
      </c>
      <c r="L10" s="150" t="s">
        <v>190</v>
      </c>
    </row>
    <row r="11" spans="1:13" ht="38.25" customHeight="1" thickBot="1">
      <c r="A11" s="78" t="s">
        <v>158</v>
      </c>
      <c r="B11" s="127" t="s">
        <v>152</v>
      </c>
      <c r="C11" s="192" t="s">
        <v>177</v>
      </c>
      <c r="D11" s="193"/>
      <c r="E11" s="187"/>
      <c r="F11" s="206"/>
      <c r="G11" s="207"/>
      <c r="H11" s="207"/>
      <c r="I11" s="208"/>
      <c r="J11" s="187"/>
      <c r="K11" s="186"/>
      <c r="L11" s="187"/>
      <c r="M11" s="97"/>
    </row>
    <row r="12" spans="1:13">
      <c r="A12" s="200" t="s">
        <v>175</v>
      </c>
      <c r="B12" s="202">
        <v>1</v>
      </c>
      <c r="C12" s="190" t="s">
        <v>174</v>
      </c>
      <c r="D12" s="191"/>
      <c r="E12" s="149">
        <v>1</v>
      </c>
      <c r="F12" s="209">
        <v>10000</v>
      </c>
      <c r="G12" s="210"/>
      <c r="H12" s="210"/>
      <c r="I12" s="211"/>
      <c r="J12" s="149">
        <v>10000</v>
      </c>
      <c r="K12" s="131" t="s">
        <v>168</v>
      </c>
      <c r="L12" s="148">
        <v>1143.4000000000001</v>
      </c>
    </row>
    <row r="13" spans="1:13" ht="0.75" customHeight="1">
      <c r="A13" s="201"/>
      <c r="B13" s="203"/>
      <c r="C13" s="138"/>
      <c r="D13" s="137"/>
      <c r="E13" s="128"/>
      <c r="F13" s="183"/>
      <c r="G13" s="184"/>
      <c r="H13" s="184"/>
      <c r="I13" s="185"/>
      <c r="J13" s="128"/>
      <c r="K13" s="131" t="s">
        <v>169</v>
      </c>
      <c r="L13" s="129"/>
    </row>
    <row r="14" spans="1:13" ht="14.25" customHeight="1">
      <c r="A14" s="201"/>
      <c r="B14" s="203"/>
      <c r="C14" s="188" t="s">
        <v>187</v>
      </c>
      <c r="D14" s="189"/>
      <c r="E14" s="128">
        <v>1</v>
      </c>
      <c r="F14" s="183">
        <v>9500</v>
      </c>
      <c r="G14" s="184"/>
      <c r="H14" s="184"/>
      <c r="I14" s="185"/>
      <c r="J14" s="128">
        <v>9500</v>
      </c>
      <c r="K14" s="131" t="s">
        <v>170</v>
      </c>
      <c r="L14" s="129">
        <v>1223.0999999999999</v>
      </c>
    </row>
    <row r="15" spans="1:13">
      <c r="A15" s="201"/>
      <c r="B15" s="203"/>
      <c r="C15" s="188" t="s">
        <v>180</v>
      </c>
      <c r="D15" s="189"/>
      <c r="E15" s="128">
        <v>1</v>
      </c>
      <c r="F15" s="183">
        <v>8800</v>
      </c>
      <c r="G15" s="184"/>
      <c r="H15" s="184"/>
      <c r="I15" s="185"/>
      <c r="J15" s="128">
        <v>8800</v>
      </c>
      <c r="K15" s="131" t="s">
        <v>171</v>
      </c>
      <c r="L15" s="129">
        <v>2131.1999999999998</v>
      </c>
    </row>
    <row r="16" spans="1:13">
      <c r="A16" s="201"/>
      <c r="B16" s="203"/>
      <c r="C16" s="188" t="s">
        <v>176</v>
      </c>
      <c r="D16" s="189"/>
      <c r="E16" s="128">
        <v>1</v>
      </c>
      <c r="F16" s="183">
        <v>7500</v>
      </c>
      <c r="G16" s="184"/>
      <c r="H16" s="184"/>
      <c r="I16" s="185"/>
      <c r="J16" s="128">
        <v>7500</v>
      </c>
      <c r="K16" s="131" t="s">
        <v>172</v>
      </c>
      <c r="L16" s="129">
        <v>3113</v>
      </c>
    </row>
    <row r="17" spans="1:12" ht="15.75" customHeight="1">
      <c r="A17" s="201"/>
      <c r="B17" s="203"/>
      <c r="C17" s="188" t="s">
        <v>188</v>
      </c>
      <c r="D17" s="189"/>
      <c r="E17" s="128">
        <v>0.5</v>
      </c>
      <c r="F17" s="183">
        <v>8000</v>
      </c>
      <c r="G17" s="184"/>
      <c r="H17" s="184"/>
      <c r="I17" s="185"/>
      <c r="J17" s="128">
        <v>4000</v>
      </c>
      <c r="K17" s="131" t="s">
        <v>173</v>
      </c>
      <c r="L17" s="129">
        <v>8331</v>
      </c>
    </row>
    <row r="18" spans="1:12">
      <c r="A18" s="201"/>
      <c r="B18" s="203"/>
      <c r="C18" s="188" t="s">
        <v>181</v>
      </c>
      <c r="D18" s="189"/>
      <c r="E18" s="128">
        <v>1</v>
      </c>
      <c r="F18" s="183">
        <v>8000</v>
      </c>
      <c r="G18" s="184"/>
      <c r="H18" s="184"/>
      <c r="I18" s="185"/>
      <c r="J18" s="128">
        <f>F18*E18</f>
        <v>8000</v>
      </c>
      <c r="K18" s="131"/>
      <c r="L18" s="129">
        <v>1239</v>
      </c>
    </row>
    <row r="19" spans="1:12" ht="0.75" customHeight="1">
      <c r="A19" s="201"/>
      <c r="B19" s="203"/>
      <c r="C19" s="138"/>
      <c r="D19" s="133"/>
      <c r="E19" s="128"/>
      <c r="F19" s="183"/>
      <c r="G19" s="184"/>
      <c r="H19" s="184"/>
      <c r="I19" s="185"/>
      <c r="J19" s="128"/>
      <c r="K19" s="131"/>
      <c r="L19" s="129"/>
    </row>
    <row r="20" spans="1:12">
      <c r="A20" s="201"/>
      <c r="B20" s="203"/>
      <c r="C20" s="188" t="s">
        <v>189</v>
      </c>
      <c r="D20" s="189"/>
      <c r="E20" s="128">
        <v>0.8</v>
      </c>
      <c r="F20" s="183">
        <v>5000</v>
      </c>
      <c r="G20" s="184"/>
      <c r="H20" s="184"/>
      <c r="I20" s="185"/>
      <c r="J20" s="128">
        <v>4000</v>
      </c>
      <c r="K20" s="131"/>
      <c r="L20" s="129">
        <v>9153</v>
      </c>
    </row>
    <row r="21" spans="1:12" ht="15" customHeight="1">
      <c r="A21" s="201"/>
      <c r="B21" s="203"/>
      <c r="C21" s="188" t="s">
        <v>191</v>
      </c>
      <c r="D21" s="189"/>
      <c r="E21" s="134">
        <v>1.5</v>
      </c>
      <c r="F21" s="183">
        <v>7500</v>
      </c>
      <c r="G21" s="184"/>
      <c r="H21" s="184"/>
      <c r="I21" s="185"/>
      <c r="J21" s="128">
        <v>11250</v>
      </c>
      <c r="K21" s="131"/>
      <c r="L21" s="129">
        <v>9161</v>
      </c>
    </row>
    <row r="22" spans="1:12" ht="15.75" customHeight="1">
      <c r="A22" s="201"/>
      <c r="B22" s="203"/>
      <c r="C22" s="131" t="s">
        <v>192</v>
      </c>
      <c r="D22" s="136"/>
      <c r="E22" s="134">
        <v>0.5</v>
      </c>
      <c r="F22" s="183">
        <v>5900</v>
      </c>
      <c r="G22" s="184"/>
      <c r="H22" s="184"/>
      <c r="I22" s="185"/>
      <c r="J22" s="128">
        <v>2950</v>
      </c>
      <c r="K22" s="131"/>
      <c r="L22" s="129">
        <v>4144</v>
      </c>
    </row>
    <row r="23" spans="1:12" ht="17.25" customHeight="1">
      <c r="A23" s="201"/>
      <c r="B23" s="203"/>
      <c r="C23" s="136"/>
      <c r="D23" s="136"/>
      <c r="E23" s="134"/>
      <c r="F23" s="183"/>
      <c r="G23" s="184"/>
      <c r="H23" s="184"/>
      <c r="I23" s="185"/>
      <c r="J23" s="128"/>
      <c r="K23" s="131"/>
      <c r="L23" s="129"/>
    </row>
    <row r="24" spans="1:12" ht="15.75" thickBot="1">
      <c r="A24" s="201"/>
      <c r="B24" s="203"/>
      <c r="C24" s="139"/>
      <c r="D24" s="139"/>
      <c r="E24" s="142"/>
      <c r="F24" s="194"/>
      <c r="G24" s="195"/>
      <c r="H24" s="195"/>
      <c r="I24" s="196"/>
      <c r="J24" s="144"/>
      <c r="K24" s="131"/>
      <c r="L24" s="146"/>
    </row>
    <row r="25" spans="1:12" ht="20.25" customHeight="1" thickBot="1">
      <c r="A25" s="104"/>
      <c r="B25" s="135" t="s">
        <v>46</v>
      </c>
      <c r="C25" s="140"/>
      <c r="D25" s="141"/>
      <c r="E25" s="143">
        <v>8.3000000000000007</v>
      </c>
      <c r="F25" s="197">
        <f>SUM(F12:F24)</f>
        <v>70200</v>
      </c>
      <c r="G25" s="198"/>
      <c r="H25" s="198"/>
      <c r="I25" s="199"/>
      <c r="J25" s="145">
        <f>SUM(J12:J24)</f>
        <v>66000</v>
      </c>
      <c r="K25" s="130"/>
      <c r="L25" s="147"/>
    </row>
    <row r="26" spans="1:12">
      <c r="B26" s="14"/>
    </row>
    <row r="27" spans="1:12" ht="1.5" customHeight="1">
      <c r="B27" s="14"/>
    </row>
    <row r="28" spans="1:12" ht="15.75">
      <c r="B28" s="57"/>
      <c r="C28" s="99"/>
      <c r="D28" s="99"/>
      <c r="E28" s="99"/>
      <c r="F28" s="99"/>
    </row>
    <row r="29" spans="1:12" ht="18.75" customHeight="1">
      <c r="B29" s="14"/>
      <c r="C29" t="s">
        <v>183</v>
      </c>
    </row>
    <row r="30" spans="1:12" ht="18.75">
      <c r="B30" s="16"/>
      <c r="C30" s="36" t="s">
        <v>193</v>
      </c>
      <c r="D30" s="36"/>
      <c r="E30" s="36" t="s">
        <v>184</v>
      </c>
      <c r="F30" s="132"/>
      <c r="G30" s="36"/>
      <c r="H30" s="36"/>
      <c r="I30" s="36"/>
    </row>
    <row r="31" spans="1:12" ht="6.75" customHeight="1">
      <c r="B31" s="16"/>
      <c r="C31" s="36"/>
      <c r="D31" s="36"/>
      <c r="E31" s="36"/>
      <c r="F31" s="36"/>
      <c r="G31" s="36"/>
      <c r="H31" s="36"/>
      <c r="I31" s="36"/>
    </row>
    <row r="32" spans="1:12" ht="15.75">
      <c r="B32" s="16"/>
    </row>
  </sheetData>
  <mergeCells count="39">
    <mergeCell ref="J10:J11"/>
    <mergeCell ref="F24:I24"/>
    <mergeCell ref="F25:I25"/>
    <mergeCell ref="A12:A24"/>
    <mergeCell ref="B12:B24"/>
    <mergeCell ref="A10:B10"/>
    <mergeCell ref="C10:D10"/>
    <mergeCell ref="E10:E11"/>
    <mergeCell ref="F19:I19"/>
    <mergeCell ref="C17:D17"/>
    <mergeCell ref="C18:D18"/>
    <mergeCell ref="C14:D14"/>
    <mergeCell ref="C15:D15"/>
    <mergeCell ref="F10:I11"/>
    <mergeCell ref="F12:I12"/>
    <mergeCell ref="F13:I13"/>
    <mergeCell ref="F14:I14"/>
    <mergeCell ref="F23:I23"/>
    <mergeCell ref="F20:I20"/>
    <mergeCell ref="C21:D21"/>
    <mergeCell ref="C20:D20"/>
    <mergeCell ref="F21:I21"/>
    <mergeCell ref="F22:I22"/>
    <mergeCell ref="A2:M2"/>
    <mergeCell ref="A3:M3"/>
    <mergeCell ref="A4:M4"/>
    <mergeCell ref="F17:I17"/>
    <mergeCell ref="F18:I18"/>
    <mergeCell ref="A5:M5"/>
    <mergeCell ref="K10:K11"/>
    <mergeCell ref="L10:L11"/>
    <mergeCell ref="A6:M6"/>
    <mergeCell ref="C16:D16"/>
    <mergeCell ref="F15:I15"/>
    <mergeCell ref="F16:I16"/>
    <mergeCell ref="A8:M8"/>
    <mergeCell ref="C12:D12"/>
    <mergeCell ref="C11:D11"/>
    <mergeCell ref="A7:M7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 штатн 02.01.2013 (2)</vt:lpstr>
      <vt:lpstr>ОТК штатн 02.01.2013</vt:lpstr>
      <vt:lpstr>БТ штатное</vt:lpstr>
      <vt:lpstr>ТК штатное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2019-12-10T15:06:10Z</cp:lastPrinted>
  <dcterms:created xsi:type="dcterms:W3CDTF">2006-09-28T05:33:49Z</dcterms:created>
  <dcterms:modified xsi:type="dcterms:W3CDTF">2019-12-10T16:07:49Z</dcterms:modified>
</cp:coreProperties>
</file>